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hp\Desktop\الاحصاءات البيئية للعراق قطاع الخدمات البلدية2024 -\"/>
    </mc:Choice>
  </mc:AlternateContent>
  <xr:revisionPtr revIDLastSave="0" documentId="13_ncr:1_{5EB3E328-A14C-41D4-8FCD-62B2FBFEF894}" xr6:coauthVersionLast="47" xr6:coauthVersionMax="47" xr10:uidLastSave="{00000000-0000-0000-0000-000000000000}"/>
  <bookViews>
    <workbookView xWindow="-120" yWindow="-120" windowWidth="29040" windowHeight="15720" activeTab="4" xr2:uid="{00000000-000D-0000-FFFF-FFFF00000000}"/>
  </bookViews>
  <sheets>
    <sheet name="1.." sheetId="34" r:id="rId1"/>
    <sheet name="2.." sheetId="35" r:id="rId2"/>
    <sheet name="3.." sheetId="6" r:id="rId3"/>
    <sheet name="4.." sheetId="17" r:id="rId4"/>
    <sheet name="5.." sheetId="37" r:id="rId5"/>
    <sheet name="6.." sheetId="14" r:id="rId6"/>
    <sheet name="7.." sheetId="9" r:id="rId7"/>
    <sheet name="8.." sheetId="15" r:id="rId8"/>
    <sheet name="9.." sheetId="33" r:id="rId9"/>
    <sheet name="10.." sheetId="32" r:id="rId10"/>
    <sheet name="11.." sheetId="31" r:id="rId11"/>
    <sheet name="12.." sheetId="30" r:id="rId12"/>
    <sheet name="13.." sheetId="29" r:id="rId13"/>
    <sheet name="14.." sheetId="28" r:id="rId14"/>
    <sheet name="15.." sheetId="21" r:id="rId15"/>
    <sheet name="16.." sheetId="25" r:id="rId16"/>
    <sheet name="17.." sheetId="36" r:id="rId17"/>
    <sheet name="17" sheetId="13" state="hidden" r:id="rId18"/>
    <sheet name="18.." sheetId="19" r:id="rId19"/>
  </sheets>
  <definedNames>
    <definedName name="_xlnm.Print_Area" localSheetId="0">'1..'!$A$1:$G$24</definedName>
    <definedName name="_xlnm.Print_Area" localSheetId="9">'10..'!$A$1:$L$28</definedName>
    <definedName name="_xlnm.Print_Area" localSheetId="10">'11..'!$A$1:$H$27</definedName>
    <definedName name="_xlnm.Print_Area" localSheetId="11">'12..'!$A$1:$M$27</definedName>
    <definedName name="_xlnm.Print_Area" localSheetId="12">'13..'!$A$1:$H$27</definedName>
    <definedName name="_xlnm.Print_Area" localSheetId="13">'14..'!$A$1:$I$27</definedName>
    <definedName name="_xlnm.Print_Area" localSheetId="14">'15..'!$A$1:$G$27</definedName>
    <definedName name="_xlnm.Print_Area" localSheetId="15">'16..'!$A$1:$M$26</definedName>
    <definedName name="_xlnm.Print_Area" localSheetId="17">'17'!$A$1:$F$39</definedName>
    <definedName name="_xlnm.Print_Area" localSheetId="16">'17..'!$A$1:$E$44</definedName>
    <definedName name="_xlnm.Print_Area" localSheetId="18">'18..'!$A$1:$J$26</definedName>
    <definedName name="_xlnm.Print_Area" localSheetId="1">'2..'!$A$1:$M$30</definedName>
    <definedName name="_xlnm.Print_Area" localSheetId="2">'3..'!$A$1:$J$30</definedName>
    <definedName name="_xlnm.Print_Area" localSheetId="3">'4..'!$A$1:$I$27</definedName>
    <definedName name="_xlnm.Print_Area" localSheetId="4">'5..'!$A$1:$G$27</definedName>
    <definedName name="_xlnm.Print_Area" localSheetId="5">'6..'!$A$1:$E$21</definedName>
    <definedName name="_xlnm.Print_Area" localSheetId="6">'7..'!$A$1:$D$18</definedName>
    <definedName name="_xlnm.Print_Area" localSheetId="7">'8..'!$A$1:$E$22</definedName>
    <definedName name="_xlnm.Print_Area" localSheetId="8">'9..'!$A$1:$E$27</definedName>
  </definedNames>
  <calcPr calcId="191029"/>
  <fileRecoveryPr autoRecover="0"/>
</workbook>
</file>

<file path=xl/calcChain.xml><?xml version="1.0" encoding="utf-8"?>
<calcChain xmlns="http://schemas.openxmlformats.org/spreadsheetml/2006/main">
  <c r="D20" i="37" l="1"/>
  <c r="D14" i="15"/>
  <c r="D9" i="15"/>
  <c r="B20" i="37"/>
  <c r="F8" i="19"/>
  <c r="G8" i="19"/>
  <c r="H8" i="19"/>
  <c r="B21" i="25"/>
  <c r="C21" i="25"/>
  <c r="F21" i="21"/>
  <c r="B21" i="21"/>
  <c r="C21" i="21"/>
  <c r="F21" i="28"/>
  <c r="G21" i="28"/>
  <c r="H21" i="28"/>
  <c r="B21" i="28"/>
  <c r="C21" i="28"/>
  <c r="D21" i="28"/>
  <c r="H5" i="29"/>
  <c r="H6" i="29"/>
  <c r="H7" i="29"/>
  <c r="H8" i="29"/>
  <c r="H9" i="29"/>
  <c r="H10" i="29"/>
  <c r="H11" i="29"/>
  <c r="H12" i="29"/>
  <c r="H13" i="29"/>
  <c r="H14" i="29"/>
  <c r="H15" i="29"/>
  <c r="H16" i="29"/>
  <c r="H17" i="29"/>
  <c r="H18" i="29"/>
  <c r="H19" i="29"/>
  <c r="H20" i="29"/>
  <c r="H21" i="29"/>
  <c r="F21" i="29"/>
  <c r="G21" i="29"/>
  <c r="B21" i="29"/>
  <c r="K21" i="30"/>
  <c r="L21" i="30"/>
  <c r="M5" i="30"/>
  <c r="M6" i="30"/>
  <c r="M7" i="30"/>
  <c r="M8" i="30"/>
  <c r="M9" i="30"/>
  <c r="M10" i="30"/>
  <c r="M11" i="30"/>
  <c r="M12" i="30"/>
  <c r="M13" i="30"/>
  <c r="M14" i="30"/>
  <c r="M15" i="30"/>
  <c r="M16" i="30"/>
  <c r="M17" i="30"/>
  <c r="M18" i="30"/>
  <c r="M19" i="30"/>
  <c r="M20" i="30"/>
  <c r="M21" i="30"/>
  <c r="F21" i="30"/>
  <c r="G21" i="30"/>
  <c r="H5" i="30"/>
  <c r="H6" i="30"/>
  <c r="H7" i="30"/>
  <c r="H8" i="30"/>
  <c r="H9" i="30"/>
  <c r="H10" i="30"/>
  <c r="H11" i="30"/>
  <c r="H12" i="30"/>
  <c r="H13" i="30"/>
  <c r="H14" i="30"/>
  <c r="H15" i="30"/>
  <c r="H16" i="30"/>
  <c r="H17" i="30"/>
  <c r="H18" i="30"/>
  <c r="H19" i="30"/>
  <c r="H20" i="30"/>
  <c r="H21" i="30"/>
  <c r="B21" i="30"/>
  <c r="C21" i="30"/>
  <c r="D5" i="30"/>
  <c r="D6" i="30"/>
  <c r="D7" i="30"/>
  <c r="D8" i="30"/>
  <c r="D9" i="30"/>
  <c r="D10" i="30"/>
  <c r="D11" i="30"/>
  <c r="D12" i="30"/>
  <c r="D13" i="30"/>
  <c r="D14" i="30"/>
  <c r="D15" i="30"/>
  <c r="D16" i="30"/>
  <c r="D17" i="30"/>
  <c r="D18" i="30"/>
  <c r="D19" i="30"/>
  <c r="D20" i="30"/>
  <c r="D21" i="30"/>
  <c r="B21" i="31"/>
  <c r="C21" i="31"/>
  <c r="D21" i="31"/>
  <c r="J21" i="32"/>
  <c r="K21" i="32"/>
  <c r="L5" i="32"/>
  <c r="L6" i="32"/>
  <c r="L7" i="32"/>
  <c r="L8" i="32"/>
  <c r="L9" i="32"/>
  <c r="L10" i="32"/>
  <c r="L11" i="32"/>
  <c r="L12" i="32"/>
  <c r="L13" i="32"/>
  <c r="L14" i="32"/>
  <c r="L15" i="32"/>
  <c r="L16" i="32"/>
  <c r="L17" i="32"/>
  <c r="L18" i="32"/>
  <c r="L19" i="32"/>
  <c r="L20" i="32"/>
  <c r="L21" i="32"/>
  <c r="F21" i="32"/>
  <c r="G21" i="32"/>
  <c r="H5" i="32"/>
  <c r="H6" i="32"/>
  <c r="H7" i="32"/>
  <c r="H8" i="32"/>
  <c r="H9" i="32"/>
  <c r="H10" i="32"/>
  <c r="H11" i="32"/>
  <c r="H12" i="32"/>
  <c r="H13" i="32"/>
  <c r="H14" i="32"/>
  <c r="H15" i="32"/>
  <c r="H16" i="32"/>
  <c r="H17" i="32"/>
  <c r="H18" i="32"/>
  <c r="H19" i="32"/>
  <c r="H20" i="32"/>
  <c r="H21" i="32"/>
  <c r="B21" i="32"/>
  <c r="C21" i="32"/>
  <c r="D21" i="32"/>
  <c r="D5" i="32"/>
  <c r="D6" i="32"/>
  <c r="D7" i="32"/>
  <c r="D8" i="32"/>
  <c r="D9" i="32"/>
  <c r="D10" i="32"/>
  <c r="D11" i="32"/>
  <c r="D12" i="32"/>
  <c r="D13" i="32"/>
  <c r="D14" i="32"/>
  <c r="D15" i="32"/>
  <c r="D16" i="32"/>
  <c r="D17" i="32"/>
  <c r="D18" i="32"/>
  <c r="D19" i="32"/>
  <c r="D20" i="32"/>
  <c r="B21" i="33"/>
  <c r="C21" i="33"/>
  <c r="D21" i="33"/>
  <c r="E21" i="33"/>
  <c r="D5" i="15"/>
  <c r="D6" i="15"/>
  <c r="D7" i="15"/>
  <c r="D8" i="15"/>
  <c r="D10" i="15"/>
  <c r="D11" i="15"/>
  <c r="D12" i="15"/>
  <c r="D13" i="15"/>
  <c r="D4" i="15"/>
  <c r="C5" i="9"/>
  <c r="C6" i="9"/>
  <c r="C7" i="9"/>
  <c r="C8" i="9"/>
  <c r="C4" i="9"/>
  <c r="C20" i="37"/>
  <c r="E20" i="37"/>
  <c r="F20" i="37"/>
  <c r="E21" i="17"/>
  <c r="B21" i="17"/>
  <c r="C21" i="17"/>
  <c r="D21" i="17"/>
  <c r="E5" i="17"/>
  <c r="E6" i="17"/>
  <c r="E7" i="17"/>
  <c r="E8" i="17"/>
  <c r="E9" i="17"/>
  <c r="E10" i="17"/>
  <c r="E11" i="17"/>
  <c r="E12" i="17"/>
  <c r="E13" i="17"/>
  <c r="E14" i="17"/>
  <c r="E15" i="17"/>
  <c r="E16" i="17"/>
  <c r="E17" i="17"/>
  <c r="E18" i="17"/>
  <c r="E19" i="17"/>
  <c r="E20" i="17"/>
  <c r="B21" i="6"/>
  <c r="C21" i="6"/>
  <c r="D21" i="6"/>
  <c r="E21" i="6"/>
  <c r="F21" i="6"/>
  <c r="G21" i="6"/>
  <c r="I21" i="6"/>
  <c r="D8" i="35"/>
  <c r="K14" i="35"/>
  <c r="L14" i="35" s="1"/>
  <c r="M19" i="35"/>
  <c r="I21" i="35"/>
  <c r="H11" i="35"/>
  <c r="L12" i="35"/>
  <c r="B21" i="35"/>
  <c r="C21" i="35"/>
  <c r="G21" i="35"/>
  <c r="Q3" i="35"/>
  <c r="K21" i="35" l="1"/>
  <c r="M13" i="35"/>
  <c r="L13" i="35" s="1"/>
  <c r="K13" i="35"/>
  <c r="D18" i="35" l="1"/>
  <c r="D19" i="35"/>
  <c r="H14" i="35" l="1"/>
  <c r="H13" i="35"/>
  <c r="H15" i="35"/>
  <c r="G10" i="21" l="1"/>
  <c r="G11" i="21"/>
  <c r="G12" i="21"/>
  <c r="G13" i="21"/>
  <c r="G9" i="21"/>
  <c r="G14" i="21"/>
  <c r="G7" i="21"/>
  <c r="G8" i="21"/>
  <c r="G15" i="21"/>
  <c r="D13" i="21" l="1"/>
  <c r="D16" i="21"/>
  <c r="F19" i="17" l="1"/>
  <c r="G19" i="17"/>
  <c r="H19" i="17"/>
  <c r="I19" i="17" l="1"/>
  <c r="D13" i="14"/>
  <c r="D4" i="14"/>
  <c r="D4" i="37" l="1"/>
  <c r="E4" i="37"/>
  <c r="F5" i="17"/>
  <c r="G5" i="17"/>
  <c r="H5" i="17"/>
  <c r="M5" i="17"/>
  <c r="F6" i="17"/>
  <c r="I6" i="17" s="1"/>
  <c r="G6" i="17"/>
  <c r="H6" i="17"/>
  <c r="M6" i="17"/>
  <c r="F7" i="17"/>
  <c r="G7" i="17"/>
  <c r="H7" i="17"/>
  <c r="M7" i="17"/>
  <c r="E19" i="37"/>
  <c r="F19" i="37" s="1"/>
  <c r="G19" i="37" s="1"/>
  <c r="D19" i="37"/>
  <c r="E18" i="37"/>
  <c r="F18" i="37" s="1"/>
  <c r="G18" i="37" s="1"/>
  <c r="D18" i="37"/>
  <c r="E17" i="37"/>
  <c r="F17" i="37" s="1"/>
  <c r="G17" i="37" s="1"/>
  <c r="D17" i="37"/>
  <c r="E16" i="37"/>
  <c r="F16" i="37" s="1"/>
  <c r="G16" i="37" s="1"/>
  <c r="D16" i="37"/>
  <c r="E15" i="37"/>
  <c r="F15" i="37" s="1"/>
  <c r="G15" i="37" s="1"/>
  <c r="D15" i="37"/>
  <c r="E14" i="37"/>
  <c r="F14" i="37" s="1"/>
  <c r="G14" i="37" s="1"/>
  <c r="D14" i="37"/>
  <c r="E13" i="37"/>
  <c r="F13" i="37" s="1"/>
  <c r="G13" i="37" s="1"/>
  <c r="D13" i="37"/>
  <c r="E12" i="37"/>
  <c r="F12" i="37" s="1"/>
  <c r="G12" i="37" s="1"/>
  <c r="D12" i="37"/>
  <c r="E11" i="37"/>
  <c r="F11" i="37" s="1"/>
  <c r="G11" i="37" s="1"/>
  <c r="D11" i="37"/>
  <c r="E10" i="37"/>
  <c r="F10" i="37" s="1"/>
  <c r="G10" i="37" s="1"/>
  <c r="D10" i="37"/>
  <c r="E9" i="37"/>
  <c r="F9" i="37" s="1"/>
  <c r="G9" i="37" s="1"/>
  <c r="D9" i="37"/>
  <c r="E8" i="37"/>
  <c r="F8" i="37" s="1"/>
  <c r="G8" i="37" s="1"/>
  <c r="D8" i="37"/>
  <c r="E7" i="37"/>
  <c r="F7" i="37" s="1"/>
  <c r="G7" i="37" s="1"/>
  <c r="D7" i="37"/>
  <c r="E6" i="37"/>
  <c r="F6" i="37" s="1"/>
  <c r="G6" i="37" s="1"/>
  <c r="D6" i="37"/>
  <c r="E5" i="37"/>
  <c r="F5" i="37" s="1"/>
  <c r="G5" i="37" s="1"/>
  <c r="D5" i="37"/>
  <c r="I5" i="17" l="1"/>
  <c r="I7" i="17"/>
  <c r="F4" i="37"/>
  <c r="G4" i="37" l="1"/>
  <c r="G20" i="37"/>
  <c r="D31" i="36"/>
  <c r="D30" i="36"/>
  <c r="D29" i="36"/>
  <c r="D28" i="36"/>
  <c r="D27" i="36"/>
  <c r="D26" i="36"/>
  <c r="D15" i="36"/>
  <c r="D14" i="36"/>
  <c r="D13" i="36"/>
  <c r="D12" i="36"/>
  <c r="D11" i="36"/>
  <c r="D10" i="36"/>
  <c r="D9" i="36"/>
  <c r="D8" i="36"/>
  <c r="D7" i="36"/>
  <c r="D6" i="36"/>
  <c r="D5" i="36"/>
  <c r="D4" i="36"/>
  <c r="F21" i="35" l="1"/>
  <c r="O20" i="35"/>
  <c r="N20" i="35"/>
  <c r="M20" i="35"/>
  <c r="K20" i="35"/>
  <c r="H20" i="35"/>
  <c r="D20" i="35"/>
  <c r="O19" i="35"/>
  <c r="N17" i="35" s="1"/>
  <c r="N19" i="35"/>
  <c r="K19" i="35"/>
  <c r="H19" i="35"/>
  <c r="O18" i="35"/>
  <c r="N18" i="35"/>
  <c r="M18" i="35"/>
  <c r="K18" i="35"/>
  <c r="L18" i="35" s="1"/>
  <c r="H18" i="35"/>
  <c r="O17" i="35"/>
  <c r="M17" i="35"/>
  <c r="K17" i="35"/>
  <c r="L17" i="35" s="1"/>
  <c r="H17" i="35"/>
  <c r="D17" i="35"/>
  <c r="V16" i="35"/>
  <c r="O16" i="35"/>
  <c r="N16" i="35"/>
  <c r="M16" i="35"/>
  <c r="K16" i="35"/>
  <c r="D16" i="35"/>
  <c r="O15" i="35"/>
  <c r="N15" i="35"/>
  <c r="M15" i="35"/>
  <c r="K15" i="35"/>
  <c r="D15" i="35"/>
  <c r="O14" i="35"/>
  <c r="N14" i="35"/>
  <c r="M14" i="35"/>
  <c r="D14" i="35"/>
  <c r="O13" i="35"/>
  <c r="N13" i="35"/>
  <c r="D13" i="35"/>
  <c r="O12" i="35"/>
  <c r="N12" i="35"/>
  <c r="M12" i="35"/>
  <c r="K12" i="35"/>
  <c r="H12" i="35"/>
  <c r="D12" i="35"/>
  <c r="O11" i="35"/>
  <c r="N11" i="35"/>
  <c r="M11" i="35"/>
  <c r="K11" i="35"/>
  <c r="D11" i="35"/>
  <c r="K10" i="35"/>
  <c r="K9" i="35"/>
  <c r="O8" i="35"/>
  <c r="N8" i="35"/>
  <c r="M8" i="35"/>
  <c r="K8" i="35"/>
  <c r="L8" i="35" s="1"/>
  <c r="H8" i="35"/>
  <c r="O7" i="35"/>
  <c r="N7" i="35"/>
  <c r="M7" i="35"/>
  <c r="L7" i="35" s="1"/>
  <c r="K7" i="35"/>
  <c r="H7" i="35"/>
  <c r="D7" i="35"/>
  <c r="V6" i="35"/>
  <c r="M6" i="35"/>
  <c r="K6" i="35"/>
  <c r="L6" i="35" s="1"/>
  <c r="H6" i="35"/>
  <c r="D6" i="35"/>
  <c r="V5" i="35"/>
  <c r="O5" i="35"/>
  <c r="N5" i="35"/>
  <c r="M5" i="35"/>
  <c r="K5" i="35"/>
  <c r="H5" i="35"/>
  <c r="D5" i="35"/>
  <c r="L16" i="35" l="1"/>
  <c r="L20" i="35"/>
  <c r="L11" i="35"/>
  <c r="L15" i="35"/>
  <c r="L19" i="35"/>
  <c r="L5" i="35"/>
  <c r="D16" i="28" l="1"/>
  <c r="D13" i="28"/>
  <c r="E5" i="19"/>
  <c r="E6" i="19"/>
  <c r="E7" i="19"/>
  <c r="B8" i="19"/>
  <c r="C8" i="19"/>
  <c r="D8" i="19"/>
  <c r="D6" i="21"/>
  <c r="D7" i="21"/>
  <c r="D8" i="21"/>
  <c r="D9" i="21"/>
  <c r="D10" i="21"/>
  <c r="D11" i="21"/>
  <c r="D12" i="21"/>
  <c r="D14" i="21"/>
  <c r="D15" i="21"/>
  <c r="D17" i="21"/>
  <c r="D18" i="21"/>
  <c r="D19" i="21"/>
  <c r="D20" i="21"/>
  <c r="D5" i="21"/>
  <c r="E8" i="19" l="1"/>
  <c r="E7" i="13"/>
  <c r="D21" i="25"/>
  <c r="K21" i="31"/>
  <c r="J21" i="31"/>
  <c r="I21" i="31"/>
  <c r="D5" i="14" l="1"/>
  <c r="I5" i="32"/>
  <c r="N7" i="30" l="1"/>
  <c r="N9" i="30"/>
  <c r="N11" i="30"/>
  <c r="N12" i="30"/>
  <c r="N17" i="30"/>
  <c r="N13" i="30" l="1"/>
  <c r="N5" i="30"/>
  <c r="N10" i="30"/>
  <c r="N18" i="30"/>
  <c r="N6" i="30"/>
  <c r="N20" i="30"/>
  <c r="N21" i="30"/>
  <c r="N16" i="30"/>
  <c r="N8" i="30"/>
  <c r="N19" i="30"/>
  <c r="N15" i="30"/>
  <c r="N14" i="30"/>
  <c r="J21" i="17" l="1"/>
  <c r="K21" i="17"/>
  <c r="L21" i="17"/>
  <c r="M8" i="17"/>
  <c r="M9" i="17"/>
  <c r="M10" i="17"/>
  <c r="M11" i="17"/>
  <c r="M12" i="17"/>
  <c r="M13" i="17"/>
  <c r="M14" i="17"/>
  <c r="M15" i="17"/>
  <c r="M16" i="17"/>
  <c r="M17" i="17"/>
  <c r="M18" i="17"/>
  <c r="M19" i="17"/>
  <c r="M20" i="17"/>
  <c r="M21" i="17" l="1"/>
  <c r="J8" i="6"/>
  <c r="J7" i="6" l="1"/>
  <c r="E11" i="13" l="1"/>
  <c r="E12" i="13"/>
  <c r="E14" i="13"/>
  <c r="H21" i="25" l="1"/>
  <c r="J21" i="25"/>
  <c r="F21" i="25"/>
  <c r="G6" i="21"/>
  <c r="G16" i="21"/>
  <c r="G17" i="21"/>
  <c r="G18" i="21"/>
  <c r="G19" i="21"/>
  <c r="G20" i="21"/>
  <c r="G10" i="17" l="1"/>
  <c r="H10" i="17"/>
  <c r="F10" i="17"/>
  <c r="H9" i="17"/>
  <c r="G9" i="17"/>
  <c r="F9" i="17"/>
  <c r="F8" i="17"/>
  <c r="G8" i="17"/>
  <c r="H8" i="17"/>
  <c r="F5" i="6"/>
  <c r="F6" i="6"/>
  <c r="F7" i="6"/>
  <c r="F8" i="6"/>
  <c r="F9" i="6"/>
  <c r="F10" i="6"/>
  <c r="F11" i="6"/>
  <c r="G11" i="6" s="1"/>
  <c r="F12" i="6"/>
  <c r="F13" i="6"/>
  <c r="F14" i="6"/>
  <c r="F15" i="6"/>
  <c r="F16" i="6"/>
  <c r="F17" i="6"/>
  <c r="F18" i="6"/>
  <c r="F19" i="6"/>
  <c r="F20" i="6"/>
  <c r="G5" i="21" l="1"/>
  <c r="D6" i="14"/>
  <c r="G21" i="21" l="1"/>
  <c r="D21" i="21"/>
  <c r="J18" i="6" l="1"/>
  <c r="J19" i="6"/>
  <c r="J20" i="6"/>
  <c r="G8" i="6" l="1"/>
  <c r="D8" i="14"/>
  <c r="D7" i="14"/>
  <c r="F11" i="17"/>
  <c r="F12" i="17"/>
  <c r="G14" i="17"/>
  <c r="F15" i="17"/>
  <c r="F17" i="17"/>
  <c r="F18" i="17"/>
  <c r="F20" i="17"/>
  <c r="G18" i="17" l="1"/>
  <c r="G12" i="17"/>
  <c r="G20" i="17"/>
  <c r="H20" i="17"/>
  <c r="H18" i="17"/>
  <c r="G17" i="17"/>
  <c r="G15" i="17"/>
  <c r="H14" i="17"/>
  <c r="F14" i="17"/>
  <c r="H12" i="17"/>
  <c r="G11" i="17"/>
  <c r="I8" i="17"/>
  <c r="H17" i="17"/>
  <c r="H15" i="17"/>
  <c r="H11" i="17"/>
  <c r="I15" i="17" l="1"/>
  <c r="I9" i="17"/>
  <c r="I18" i="17"/>
  <c r="I11" i="17"/>
  <c r="I10" i="17"/>
  <c r="I12" i="17"/>
  <c r="I14" i="17"/>
  <c r="I17" i="17"/>
  <c r="J15" i="6" l="1"/>
  <c r="G17" i="6" l="1"/>
  <c r="E6" i="13" l="1"/>
  <c r="G16" i="6" l="1"/>
  <c r="J11" i="6" l="1"/>
  <c r="E27" i="13" l="1"/>
  <c r="E28" i="13"/>
  <c r="E29" i="13"/>
  <c r="E30" i="13"/>
  <c r="E31" i="13"/>
  <c r="E26" i="13"/>
  <c r="E5" i="13"/>
  <c r="E8" i="13"/>
  <c r="E9" i="13"/>
  <c r="E10" i="13"/>
  <c r="E15" i="13"/>
  <c r="E4" i="13"/>
  <c r="D9" i="14"/>
  <c r="D10" i="14"/>
  <c r="D11" i="14"/>
  <c r="D12" i="14"/>
  <c r="G5" i="6" l="1"/>
  <c r="J17" i="6" l="1"/>
  <c r="J21" i="6" s="1"/>
  <c r="G9" i="6" l="1"/>
  <c r="G19" i="6" l="1"/>
  <c r="G10" i="6" l="1"/>
  <c r="K15" i="6" l="1"/>
  <c r="J16" i="6"/>
  <c r="G20" i="6" l="1"/>
  <c r="G18" i="6" l="1"/>
  <c r="G12" i="6" l="1"/>
  <c r="G13" i="6"/>
  <c r="G14" i="6"/>
  <c r="G15" i="6"/>
  <c r="G7" i="6" l="1"/>
  <c r="G6" i="6" l="1"/>
  <c r="E13" i="13" l="1"/>
  <c r="G13" i="17" l="1"/>
  <c r="H16" i="17"/>
  <c r="G16" i="17" l="1"/>
  <c r="F16" i="17"/>
  <c r="I16" i="17" s="1"/>
  <c r="H13" i="17"/>
  <c r="G21" i="17"/>
  <c r="F21" i="17"/>
  <c r="H21" i="17"/>
  <c r="F13" i="17"/>
  <c r="I13" i="17" s="1"/>
  <c r="I21" i="17" l="1"/>
  <c r="I10" i="35"/>
  <c r="O10" i="35"/>
  <c r="O21" i="35" l="1"/>
  <c r="H21" i="35"/>
  <c r="E9" i="35" l="1"/>
  <c r="M9" i="35" s="1"/>
  <c r="N9" i="35"/>
  <c r="L9" i="35" l="1"/>
  <c r="E10" i="35"/>
  <c r="E21" i="35" s="1"/>
  <c r="D21" i="35" l="1"/>
  <c r="N21" i="35"/>
  <c r="N10" i="35"/>
  <c r="M10" i="35"/>
  <c r="M21" i="35" l="1"/>
  <c r="L10" i="35"/>
  <c r="L21" i="35" l="1"/>
  <c r="P27" i="35"/>
  <c r="C21" i="29"/>
  <c r="D13" i="29" s="1"/>
  <c r="D8" i="29" l="1"/>
  <c r="D16" i="29"/>
  <c r="D14" i="29"/>
  <c r="D17" i="29"/>
  <c r="D15" i="29"/>
  <c r="D6" i="29"/>
  <c r="D10" i="29"/>
  <c r="D18" i="29"/>
  <c r="D20" i="29"/>
  <c r="D7" i="29"/>
  <c r="D9" i="29"/>
  <c r="D19" i="29"/>
  <c r="D11" i="29"/>
  <c r="D5" i="29"/>
  <c r="D12" i="29"/>
  <c r="D21" i="29" l="1"/>
</calcChain>
</file>

<file path=xl/sharedStrings.xml><?xml version="1.0" encoding="utf-8"?>
<sst xmlns="http://schemas.openxmlformats.org/spreadsheetml/2006/main" count="1364" uniqueCount="356">
  <si>
    <t>المحافظة</t>
  </si>
  <si>
    <t>نينوى</t>
  </si>
  <si>
    <t>كركوك</t>
  </si>
  <si>
    <t>ديالى</t>
  </si>
  <si>
    <t>بابل</t>
  </si>
  <si>
    <t>كربلاء</t>
  </si>
  <si>
    <t>واسط</t>
  </si>
  <si>
    <t>صلاح الدين</t>
  </si>
  <si>
    <t>النجف</t>
  </si>
  <si>
    <t>القادسية</t>
  </si>
  <si>
    <t>المثنى</t>
  </si>
  <si>
    <t>ذي قار</t>
  </si>
  <si>
    <t>ميسان</t>
  </si>
  <si>
    <t>البصرة</t>
  </si>
  <si>
    <t>المجموع</t>
  </si>
  <si>
    <t>الأنبار</t>
  </si>
  <si>
    <t xml:space="preserve"> الحاصلة على الموافقة البيئية</t>
  </si>
  <si>
    <t>داخل التصميم</t>
  </si>
  <si>
    <t>خارج التصميم</t>
  </si>
  <si>
    <t>عدد المحافظات</t>
  </si>
  <si>
    <t>عدد المؤسسات البلدية</t>
  </si>
  <si>
    <t>النسبة المئوية</t>
  </si>
  <si>
    <t xml:space="preserve">صلاح الدين </t>
  </si>
  <si>
    <t>أمانة بغداد</t>
  </si>
  <si>
    <t>أطراف بغداد</t>
  </si>
  <si>
    <t xml:space="preserve">كربلاء </t>
  </si>
  <si>
    <t>المؤسسات الصحية</t>
  </si>
  <si>
    <t>المؤسسات الصناعية</t>
  </si>
  <si>
    <t>المجازر</t>
  </si>
  <si>
    <t>المؤسسات الزراعية</t>
  </si>
  <si>
    <t>اخرى</t>
  </si>
  <si>
    <t>عدد مواقع طمر النفايات</t>
  </si>
  <si>
    <t>مصادر النفايات الخطرة</t>
  </si>
  <si>
    <t>ت</t>
  </si>
  <si>
    <t>الطمر في المواقع الحاصلة على الموافقة البيئية</t>
  </si>
  <si>
    <t>الطمر في المواقع غير الحاصلة على الموافقة البيئية</t>
  </si>
  <si>
    <t>الرمي في ساحات فارغة</t>
  </si>
  <si>
    <t>التجميع في مواقع التجميع المؤقت</t>
  </si>
  <si>
    <t>الطمر في المواقع المخصصة للطمر الصحي</t>
  </si>
  <si>
    <t>الرمي في الأنهر والمبازل</t>
  </si>
  <si>
    <t xml:space="preserve">النفايات الخطرة </t>
  </si>
  <si>
    <t xml:space="preserve"> عدد مواقع طمر النفايات الحاصلة على الموافقة البيئية نسبة للتصميم الأساس للبلدية</t>
  </si>
  <si>
    <t xml:space="preserve"> عدد مواقع طمر النفايات غير الحاصلة على الموافقة البيئية نسبة للتصميم الأساس للبلدية</t>
  </si>
  <si>
    <t>اسماء المحافظات</t>
  </si>
  <si>
    <t>مجموع كمية المخلفات المرفوعة (طن/سنة)</t>
  </si>
  <si>
    <t>مجموع كمية المخلفات المرفوعة (طن/يوم)</t>
  </si>
  <si>
    <t>مجموع كمية النفايات الخطرة المرفوعة (كغم/يوم)</t>
  </si>
  <si>
    <t>للمحطات التحويلية النظامية</t>
  </si>
  <si>
    <t>للمحطات التحويلية غير النظامية (مواقع التجميع المؤقت)</t>
  </si>
  <si>
    <t xml:space="preserve">المشاكل التي يعاني منها قطاع الخدمات البلدية </t>
  </si>
  <si>
    <t>يوم</t>
  </si>
  <si>
    <t>لا يوجد</t>
  </si>
  <si>
    <t>الكلي</t>
  </si>
  <si>
    <t>الإجمالي</t>
  </si>
  <si>
    <t>جميع المحافظات</t>
  </si>
  <si>
    <t xml:space="preserve">1 .  </t>
  </si>
  <si>
    <t xml:space="preserve">2 .  </t>
  </si>
  <si>
    <t xml:space="preserve">3 .  </t>
  </si>
  <si>
    <t xml:space="preserve">4 .  </t>
  </si>
  <si>
    <t xml:space="preserve">5 .  </t>
  </si>
  <si>
    <t xml:space="preserve">6 .  </t>
  </si>
  <si>
    <t xml:space="preserve">7 .  </t>
  </si>
  <si>
    <t xml:space="preserve">8 .  </t>
  </si>
  <si>
    <t xml:space="preserve">9 .  </t>
  </si>
  <si>
    <t xml:space="preserve">10 .  </t>
  </si>
  <si>
    <t xml:space="preserve">11 .  </t>
  </si>
  <si>
    <t xml:space="preserve">رفع نفايات خطرة </t>
  </si>
  <si>
    <t>اسبوع</t>
  </si>
  <si>
    <t xml:space="preserve">12 .  </t>
  </si>
  <si>
    <t xml:space="preserve">13 .  </t>
  </si>
  <si>
    <t xml:space="preserve">14 .  </t>
  </si>
  <si>
    <t xml:space="preserve">15 .  </t>
  </si>
  <si>
    <t xml:space="preserve">16 .  </t>
  </si>
  <si>
    <t xml:space="preserve">17 .  </t>
  </si>
  <si>
    <t xml:space="preserve">النفايات الإعتيادية </t>
  </si>
  <si>
    <t xml:space="preserve">الأنقاض (مخلفات الهدم والبناء) </t>
  </si>
  <si>
    <t xml:space="preserve">السكراب </t>
  </si>
  <si>
    <t>العدد الكلّي</t>
  </si>
  <si>
    <t>عدد معامل الفرز والتدوير حسب الحالة العملية</t>
  </si>
  <si>
    <t xml:space="preserve">العاملة </t>
  </si>
  <si>
    <t>المتوقفة</t>
  </si>
  <si>
    <t>قيد الإنشاء</t>
  </si>
  <si>
    <t>عدد المحطات التحويلية</t>
  </si>
  <si>
    <t>النظامية</t>
  </si>
  <si>
    <t>أسماء المحافظات</t>
  </si>
  <si>
    <t>التوزيع النسبي للمخلفات المرفوعة</t>
  </si>
  <si>
    <t>التدوير أو إعادة الإستعمال</t>
  </si>
  <si>
    <t>تحويلها إلى سماد</t>
  </si>
  <si>
    <t>تحويلها إلى طاقة</t>
  </si>
  <si>
    <t xml:space="preserve">أساليب التخلص من النفايات الإعتيادية </t>
  </si>
  <si>
    <t>أساليب التخلص من النفايات الخطرة</t>
  </si>
  <si>
    <t>إعادة التدوير</t>
  </si>
  <si>
    <t>غير النظامية (مواقع التجميع المؤقت)</t>
  </si>
  <si>
    <t xml:space="preserve">جدول (3) </t>
  </si>
  <si>
    <t xml:space="preserve">جدول (4) </t>
  </si>
  <si>
    <t xml:space="preserve">جدول (6) </t>
  </si>
  <si>
    <t xml:space="preserve">جدول (7) </t>
  </si>
  <si>
    <t xml:space="preserve">جدول (8) </t>
  </si>
  <si>
    <t>جدول (9)</t>
  </si>
  <si>
    <t>جدول (10)</t>
  </si>
  <si>
    <t>جدول (11)</t>
  </si>
  <si>
    <t>الانبار</t>
  </si>
  <si>
    <t>لكل اسبوع</t>
  </si>
  <si>
    <t>بالسنة</t>
  </si>
  <si>
    <t>امانة بغداد</t>
  </si>
  <si>
    <t>اطراف بغداد</t>
  </si>
  <si>
    <t>لمواقع الرمي العشوائي للنفايات</t>
  </si>
  <si>
    <t>ــ يتبع ــ</t>
  </si>
  <si>
    <t xml:space="preserve">جميع المحافظات </t>
  </si>
  <si>
    <t>التحويل إلى طاقة</t>
  </si>
  <si>
    <t>الموقع في المحافظة</t>
  </si>
  <si>
    <t>ملاحظة : يتم إحتساب النسبة المئوية بتقسيم عدد المحافظات التي تعاني من المشكلة في قطاع الخدمات البلدية على عدد المحافظات الكلّي والبالغ (16) محافظة (بالنسبة لمحافظة بغداد تم تقسيمها إلى أمانة بغداد وأطراف بغداد)</t>
  </si>
  <si>
    <t xml:space="preserve">                   </t>
  </si>
  <si>
    <t>النسبة المئوية للفرز من كمية النفايات الاعتيادية</t>
  </si>
  <si>
    <t>غير الحاصلة على الموافقة البيئية</t>
  </si>
  <si>
    <t xml:space="preserve">           2 . مديرية بلديات محافظة بغداد</t>
  </si>
  <si>
    <t xml:space="preserve">النجف </t>
  </si>
  <si>
    <t>حرق</t>
  </si>
  <si>
    <t>بيع</t>
  </si>
  <si>
    <t xml:space="preserve">حرق </t>
  </si>
  <si>
    <t>* عدد أيام رفع النفايات الخطرة (270) يوم في السنة</t>
  </si>
  <si>
    <t>مجموع كمية النفايات الخطرة المرفوعة (كغم/سنة) *</t>
  </si>
  <si>
    <t xml:space="preserve">عدد البرامج </t>
  </si>
  <si>
    <t xml:space="preserve">المؤسسات البلدية التي توفر مستلزمات الصحة والسلامة المهنية للعاملين في مجال جمع ورفع النفايات </t>
  </si>
  <si>
    <t xml:space="preserve">عدد المؤسسات البلدية </t>
  </si>
  <si>
    <t xml:space="preserve">نينوى </t>
  </si>
  <si>
    <t xml:space="preserve"> كركوك </t>
  </si>
  <si>
    <t>منظمة UNDP</t>
  </si>
  <si>
    <t xml:space="preserve">أطراف بغداد </t>
  </si>
  <si>
    <t>جدول (12)</t>
  </si>
  <si>
    <t>اسم الجهة</t>
  </si>
  <si>
    <t>السكراب</t>
  </si>
  <si>
    <t>الأنقاض (مخلفات الهدم والبناء)</t>
  </si>
  <si>
    <t>المخلفات المرفوعة (طن/سنة)</t>
  </si>
  <si>
    <t>كمية المخلفات المرفوعة  (طن/سنة)</t>
  </si>
  <si>
    <t xml:space="preserve">دائرة البيطرة </t>
  </si>
  <si>
    <t>طمر النفايات في مواقع طمر تابعة الى بلديات اخرى</t>
  </si>
  <si>
    <t>قلة الوعي البيئي وعدم إلتزام المواطنين بالتوقيتات الزمنية لرفع النفايات.</t>
  </si>
  <si>
    <t>اسباب عدم الاستخدام</t>
  </si>
  <si>
    <t xml:space="preserve"> عدد مواقع طمر النفايات الحاصلة على الموافقة البيئية </t>
  </si>
  <si>
    <t>عدد المحطات الغير مستخدمة</t>
  </si>
  <si>
    <t>مسؤولي شعب البلديات</t>
  </si>
  <si>
    <t>جدول (13)</t>
  </si>
  <si>
    <t xml:space="preserve">جدول (16) </t>
  </si>
  <si>
    <t>مفالع متروكة في الصحراء</t>
  </si>
  <si>
    <t>قسم إحصاءات البيئة - هيأة الاحصاء ونظم المعلومات الجغرافية / العراق</t>
  </si>
  <si>
    <t xml:space="preserve">عدد المحطات  المستخدمة </t>
  </si>
  <si>
    <r>
      <t xml:space="preserve">منظمة </t>
    </r>
    <r>
      <rPr>
        <b/>
        <sz val="10"/>
        <rFont val="Times New Roman"/>
        <family val="1"/>
      </rPr>
      <t>GIZ</t>
    </r>
  </si>
  <si>
    <t>جميع المحافظات عدا امانة بغداد</t>
  </si>
  <si>
    <t xml:space="preserve">جميع المحافظات عدا اطراف بغداد </t>
  </si>
  <si>
    <t>عدد المحطات التحويلية النظامية</t>
  </si>
  <si>
    <t xml:space="preserve">عدد المحطات التحويلية غير النظامية (مواقع التجميع المؤقت) </t>
  </si>
  <si>
    <t>صندوق الاعمار / التنمية الطارئ</t>
  </si>
  <si>
    <t>المحطات  قيد الانشاء</t>
  </si>
  <si>
    <t>عدد برامج التوعية الصحية المنفذّة</t>
  </si>
  <si>
    <t>النسب المئوية للمحافظات التي ترفع مؤسساتها البلدية نفايات خطرة حسب نوع المصدر لسنة 2024</t>
  </si>
  <si>
    <t xml:space="preserve"> عدد المحطات التحويلية النظامية وغير النظامية (مواقع التجميع المؤقت) الحاصلة وغير الحاصلة على الموافقة البيئية حسب المحافظة لسنة 2024</t>
  </si>
  <si>
    <t xml:space="preserve"> عدد مواقع طمر النفايات الحاصلة وغير الحاصلة على الموافقة البيئية حسب موقعها نسبة للتصميم الأساس للبلدية والمحافظة لسنة 2024</t>
  </si>
  <si>
    <t>عدد البرامج المنفذّة في مجال التوعية الصحية للعاملين في المؤسسات البلدية واسم الجهات التي قامت بتنفيذها حسب المحافظة لسنة 2024</t>
  </si>
  <si>
    <t>النسب المئوية للمحافظات حسب نوع المشكلة التي يعاني منها قطاع الخدمات البلدية لسنة 2024</t>
  </si>
  <si>
    <t>قلة عدد الآليات (كابسات،.....الخ) وتقادم البعض منها.</t>
  </si>
  <si>
    <t>عدم توفر الآليات المتخصصة .</t>
  </si>
  <si>
    <t>قلة التخصيصات المالية .</t>
  </si>
  <si>
    <t>شحة المواد الإحتياطية اللازمة للآليات العاملة وضعف صيانتها وعدم ادامتها .</t>
  </si>
  <si>
    <t>قلة عدد العاملين المخصص لعدد الآليات لجمع ورفع ونقل النفايات.</t>
  </si>
  <si>
    <t xml:space="preserve"> الرمي العشوائي للنفايات من قبل المواطنين والمحلات التجارية .</t>
  </si>
  <si>
    <t>قلة التشريعات والقوانين ويجب تفعيل قانون بفرض الغرامات للمقصرين والمخالفين .</t>
  </si>
  <si>
    <t>عدم وجود محطات تحويلية نظامية وسطية .</t>
  </si>
  <si>
    <t>الطمر العشوائي للنفايات.</t>
  </si>
  <si>
    <t xml:space="preserve"> قلة توفر المستلزمات (الأكياس) المخصصة لجمع النفايات.</t>
  </si>
  <si>
    <t xml:space="preserve"> عدم وجود منظومة فرز للنفايات من المصدر .</t>
  </si>
  <si>
    <t>مجانية خدمات النظافة للمناطق السكنية .</t>
  </si>
  <si>
    <t xml:space="preserve"> قلة توفر الحاويات المخصصة لجمع النفايات .</t>
  </si>
  <si>
    <t>النسبة</t>
  </si>
  <si>
    <t xml:space="preserve"> عدد مواقع طمر النفايات الحاصلة وغير الحاصلة على الموافقة البيئية المستخدمة وغير المستخدمة وأسباب عدم الإستخدام حسب المحافظة لسنة 2024</t>
  </si>
  <si>
    <t xml:space="preserve"> عدد مواقع طمر النفايات غير الحاصلة على الموافقة البيئية </t>
  </si>
  <si>
    <t xml:space="preserve">جدول (18) </t>
  </si>
  <si>
    <t xml:space="preserve">جدول (17) </t>
  </si>
  <si>
    <t xml:space="preserve">تابع/ جدول (17) </t>
  </si>
  <si>
    <t>جدول (15)</t>
  </si>
  <si>
    <t>جدول (14)</t>
  </si>
  <si>
    <t xml:space="preserve">           2 .  محافظة بغداد / مديرية بلديات محافظة بغداد</t>
  </si>
  <si>
    <t xml:space="preserve">           3 . أمانة بغداد / دائرة المخلفات الصلبة والبيئة</t>
  </si>
  <si>
    <t xml:space="preserve">المصدر: 1 . ديوان المحافظات / مديرية بلدية مركز المحافظة ومديريات بلديات المحافظات </t>
  </si>
  <si>
    <t>عدد معامل فرز وتدوير النفايات حسب الحالة العملية وعدد أيام العمل والكميات المفروزة (المعاد تدويرها) والنسبة المئوية للفرز ومواقعها حسب المحافظة لسنة 2024</t>
  </si>
  <si>
    <t>المحطات التحويلية الغير نظامية الحاصلة على الموافقة البيئية</t>
  </si>
  <si>
    <t>عدد المحطات التحويلية الغير  النظامية (مواقع التجميع المؤقت) الحاصلة على الموافقة البيئية</t>
  </si>
  <si>
    <t>منظمة الامل</t>
  </si>
  <si>
    <t>المستشفيات والمراكز الصحية</t>
  </si>
  <si>
    <t>عددم توفر آليات تخصصية وعدم توفر التخصيصات المالية</t>
  </si>
  <si>
    <t xml:space="preserve">مديرية البيئة </t>
  </si>
  <si>
    <t>المركز الوطني  للصحة والسلامة</t>
  </si>
  <si>
    <t xml:space="preserve">الدفاع المدني </t>
  </si>
  <si>
    <t>مؤسسة صناع الامل</t>
  </si>
  <si>
    <t>المراكزالصحية في عدد من الأقضية</t>
  </si>
  <si>
    <t>شعبتي البيئة والتخطيط والمتابعة في بلدية الحر</t>
  </si>
  <si>
    <t>بلديات النجف</t>
  </si>
  <si>
    <t>دائرة صحة النجف</t>
  </si>
  <si>
    <t>منظمة الصليب الأحمر</t>
  </si>
  <si>
    <t>المؤسسات البلدية</t>
  </si>
  <si>
    <t>مؤسسة الهلال الأحمر</t>
  </si>
  <si>
    <t>ديالى والمثنى</t>
  </si>
  <si>
    <t>شعبة الاعلام والوعي البيئي في  بلديات امانة بغداد</t>
  </si>
  <si>
    <t>الهلال الاحمر</t>
  </si>
  <si>
    <t xml:space="preserve">جميع المحافظات عدا بابل </t>
  </si>
  <si>
    <t xml:space="preserve"> ميسان</t>
  </si>
  <si>
    <t>ديالى الأنبار النجف المثنى ميسان</t>
  </si>
  <si>
    <t>ميسان (محرقة نفايات طبية في موقع طمر الكحلاء)</t>
  </si>
  <si>
    <t xml:space="preserve">جميع المحافظات عدا أمانة بغداد </t>
  </si>
  <si>
    <t>جميع المحافظات عدا أطراف بغداد</t>
  </si>
  <si>
    <t>جميع المحافظات عدا نينوى والبصرة</t>
  </si>
  <si>
    <t xml:space="preserve">مسؤول قسم البلدية في  المؤسسات البلدية </t>
  </si>
  <si>
    <t>إعلام بلدية المجر الكبير</t>
  </si>
  <si>
    <t xml:space="preserve">             </t>
  </si>
  <si>
    <t>موقع قيد الانشاء وموقعين ما زالت أرض فقط</t>
  </si>
  <si>
    <t>العدد</t>
  </si>
  <si>
    <r>
      <rPr>
        <b/>
        <sz val="10"/>
        <rFont val="Arial"/>
        <family val="2"/>
      </rPr>
      <t>النجف، الأنبار والمثنى</t>
    </r>
    <r>
      <rPr>
        <b/>
        <sz val="10"/>
        <color rgb="FFC00000"/>
        <rFont val="Arial"/>
        <family val="2"/>
      </rPr>
      <t xml:space="preserve"> </t>
    </r>
  </si>
  <si>
    <t>تحويل إلى سماد</t>
  </si>
  <si>
    <t xml:space="preserve">المحطات التحويلية النظامية </t>
  </si>
  <si>
    <t xml:space="preserve"> عدد المحطات التحويلية (النظامية) المستخدمة وغير المستخدمة وأسباب عدم الإستخدام حسب المحافظة لسنة 2024</t>
  </si>
  <si>
    <t xml:space="preserve">في طور الإنجاز </t>
  </si>
  <si>
    <t>عدد المحطات التحويلية غير المستخدمة</t>
  </si>
  <si>
    <t xml:space="preserve">عدد المحطات التحويلية المستخدمة </t>
  </si>
  <si>
    <t xml:space="preserve"> عدد ونسبة مواقع طمر النفايات الحاصلة على الموافقة البيئية</t>
  </si>
  <si>
    <t>الموقعين يحتاج الى تمليك وتخصيصات مالية</t>
  </si>
  <si>
    <t xml:space="preserve">عدد البرامج وإسم الجهة التي نفذّت برامج التوعية الصحية للعاملين في المؤسسات البلدية </t>
  </si>
  <si>
    <t>دائرة الصحة</t>
  </si>
  <si>
    <t>منظمات المجتمع المدني</t>
  </si>
  <si>
    <t xml:space="preserve">جميع المحافظات عدا اطراف بغداد  </t>
  </si>
  <si>
    <t xml:space="preserve">جميع المحافظات عدا كركوك ، واسط ، صلاح الدين وميسان </t>
  </si>
  <si>
    <t>قلة الأجور المخصصة للعاملين في مجال جمع ورفع ونقل النفايات .</t>
  </si>
  <si>
    <t>عدم تشريع قانون ادارة النفايات الصلبة .</t>
  </si>
  <si>
    <t>صعوبة الحصول على الموافقات بخصوص إستحصال الاراضي المخصصة لمواقع طمر النفايات حسب المواصفات البيئية المعتمدة .</t>
  </si>
  <si>
    <t>جميع المحافظات عدا آمانة بغداد ، كربلاء ، واسط وميسان</t>
  </si>
  <si>
    <t>جميع المحافظات عدا واسط ، النجف ، القادسية ، المثنى والبصرة</t>
  </si>
  <si>
    <t>كركوك ، ديالى ، بابل وصلاح الدين</t>
  </si>
  <si>
    <t>%</t>
  </si>
  <si>
    <t>مركز تدريب وتطوير الموظفين</t>
  </si>
  <si>
    <t>جميع المحافظات عدا نبنوى، أمانة بغداد ، اطراف بغداد، بابل ، واسط وكربلاء</t>
  </si>
  <si>
    <t>الموقع يحتاج تخصيص مالي</t>
  </si>
  <si>
    <t>خلاصة مؤشرات قطاع الخدمات البلدية للسنوات (2016 ــ 2024)</t>
  </si>
  <si>
    <t xml:space="preserve">جدول (1) </t>
  </si>
  <si>
    <t>السنوات</t>
  </si>
  <si>
    <t>كمية النفايات الإعتيادية المرفوعة (طن/ يوم)</t>
  </si>
  <si>
    <t>عدد المحطات التحويلية النظامية وغير النظامية (مواقع التجميع المؤقت)</t>
  </si>
  <si>
    <t>عدد مواقع الطمر (الحاصلة وغير الحاصلة على الموافقة البيئية)</t>
  </si>
  <si>
    <t>النسبة المئوية للسكان المخدومين بخدمة جمع النفايات</t>
  </si>
  <si>
    <t xml:space="preserve">الحضر </t>
  </si>
  <si>
    <t>العراق</t>
  </si>
  <si>
    <t>ملاحظات :</t>
  </si>
  <si>
    <t>1 .  بيانات سنة 2016 عدا محافظتي (نينوى والأنبار) بسبب تدهور الوضع الأمني فيهما و (إقليم كردستان)</t>
  </si>
  <si>
    <t>2 .  بيانات السنوات (2017 ــ 2024) عدا (إقليم كردستان)</t>
  </si>
  <si>
    <t>عدد المؤسسات البلدية والنسب المئوية للسكان المخدومين بخدمة جمع النفايات حسب البيئة والمحافظة لسنة 2024</t>
  </si>
  <si>
    <t xml:space="preserve">جدول (2) </t>
  </si>
  <si>
    <t>الحضر</t>
  </si>
  <si>
    <t>الريف</t>
  </si>
  <si>
    <t>تدقيق</t>
  </si>
  <si>
    <t>السكان للتدقيق</t>
  </si>
  <si>
    <t>عدد السكان *</t>
  </si>
  <si>
    <t xml:space="preserve">نسبة السكان المخدومين بخدمة جمع النفايات </t>
  </si>
  <si>
    <t>عدد السكان المخدومين</t>
  </si>
  <si>
    <t>عدد السكان الكلّي *</t>
  </si>
  <si>
    <t>حضر</t>
  </si>
  <si>
    <t>ريف</t>
  </si>
  <si>
    <t xml:space="preserve">القادسية </t>
  </si>
  <si>
    <t>* عدد السكان حسب تقديرات هيأة الاحصاء ونظم المعلومات الجغرافية</t>
  </si>
  <si>
    <t>ذ</t>
  </si>
  <si>
    <t>كمية النفايات الإعتيادية المرفوعة ومعدل كمية النفايات المتولّدة عن كل فرد حسب المحافظة لسنة 2024</t>
  </si>
  <si>
    <t xml:space="preserve">جدول (5) </t>
  </si>
  <si>
    <t xml:space="preserve">عدد السكان المخدومين بخدمة جمع النفايات </t>
  </si>
  <si>
    <t>كمية النفايات الإعتيادية المرفوعة (طن/ سنة)</t>
  </si>
  <si>
    <t>كمية النفايات الإعتيادية المرفوعة (كغم/سنة)</t>
  </si>
  <si>
    <t>معدل كمية النفايات الاعتيادية المرفوعة (كغم/يوم)</t>
  </si>
  <si>
    <t>معدل كمية النفايات الإعتيادية المتولّدة عن كل فرد (كغم/يوم)</t>
  </si>
  <si>
    <t xml:space="preserve">الأنبار </t>
  </si>
  <si>
    <t>زوار</t>
  </si>
  <si>
    <t xml:space="preserve">          2 . أمانة بغداد / دائرة المخلفات الصلبة والبيئة</t>
  </si>
  <si>
    <t>.</t>
  </si>
  <si>
    <t xml:space="preserve">عدد برامج التوعية الصحية التي نفذت للعاملين في المؤسسات البلدية </t>
  </si>
  <si>
    <t xml:space="preserve">كركوك </t>
  </si>
  <si>
    <t>عدد السكان المخدومين الكلَي</t>
  </si>
  <si>
    <t>جميع المحافظات عدا ديالى، أطراف بغداد، وصلاح الدين</t>
  </si>
  <si>
    <t>نينوى (مكبات متروكة خارج حدود المدن)، كربلاء (مقالع متروكة في الصحراء) وميسان (يتم طمر النفايات في محطة وسطية)</t>
  </si>
  <si>
    <t xml:space="preserve">عطل المكبس داخل الموقع </t>
  </si>
  <si>
    <t>(2) محطة لا تزال في طور الاستلام و (1) محطة قيد الإنشاء</t>
  </si>
  <si>
    <t xml:space="preserve"> عدد ونسبة مواقع طمر النفايات الحاصلة على الموافقة البيئية وعدد النظامية وغير النظامية منها حسب المحافظة لسنة 2024</t>
  </si>
  <si>
    <t>غير النظامية</t>
  </si>
  <si>
    <t>كمية المخلفات المرفوعة (النفايات الإعتيادية، الأنقاض والسكراب) والنفايات الخطرة حسب المحافظة لسنة 2024</t>
  </si>
  <si>
    <t>التوزيع النسبي لكمية المخلفات المرفوعة (النفايات الإعتيادية، الأنقاض والسكراب) حسب المحافظة لسنة 2024</t>
  </si>
  <si>
    <t>التسليم إلى جهات رسمية (وزارة الصحة، البيئة، ...الخ)</t>
  </si>
  <si>
    <t>أسباب عدم الإستخدام</t>
  </si>
  <si>
    <t>تعرض الأهالي ومنعهم السواق رمي النفايات في الموقعين</t>
  </si>
  <si>
    <t xml:space="preserve">الموقع قريب من التصميم الاساس للبلدية وكثرة شكاوي المواطنين وحرق النفايات يؤثر على الناس بشكل سلبي كبير </t>
  </si>
  <si>
    <t xml:space="preserve">الموقع قيد استحصال الموافقات من الجهات ذات العلاقة وإكمال إجراءات إستملاك الارض المقترحة للمشروع </t>
  </si>
  <si>
    <t xml:space="preserve">الموقع لم يسجلّ بإسم البلدية بسبب الروتين المعقد </t>
  </si>
  <si>
    <t>مديرية بلديات ميسان</t>
  </si>
  <si>
    <t>منظمة برنامج معن</t>
  </si>
  <si>
    <t>معمل في جانب الكرخ والآخر في جانب الرصافة</t>
  </si>
  <si>
    <t>المواقع قيد إستحصال الموافقات من الجهات ذات العلاقة وإكمال إستملاك الأرض المقترحة للطمر</t>
  </si>
  <si>
    <t>أُغلقت  بسبب شكاوي المواطنين</t>
  </si>
  <si>
    <t>في مراحل الإنجاز النهائية توجد موافقة تخطيطية ولاتوجد موافقة بيئية للموقعين</t>
  </si>
  <si>
    <t>في إنتظار التخصيصات المالية من وزارة المالية لغرض اكمال كافة الإجراءات المالية</t>
  </si>
  <si>
    <t>إمتلاء موقع الطمر وعدم إستعيابه كميات اخرى</t>
  </si>
  <si>
    <t>عدم إمتلاء موقع الطمر الثاني</t>
  </si>
  <si>
    <t>المعاملة في طور إتخاذ الموافقات الأصولية من الدوائر المعنية في المحافظة</t>
  </si>
  <si>
    <t>لمواقع طمر النفايات</t>
  </si>
  <si>
    <t>لجان توعية تطوعية من قبل موظفي امانة بغداد</t>
  </si>
  <si>
    <t>ديالى، الأنبار وميسان</t>
  </si>
  <si>
    <t xml:space="preserve">ديالى، الأنبار، النجف والمثنى  </t>
  </si>
  <si>
    <t>جميع المحافظات عدا واسط، النجف، القادسية، المثنى والبصرة</t>
  </si>
  <si>
    <t>كركوك، ديالى، بابل والبصرة</t>
  </si>
  <si>
    <t>قضاء المحمودية/  ناحية اليوسفية</t>
  </si>
  <si>
    <t>قضاء الناصرية/ مركز القضاء</t>
  </si>
  <si>
    <t>النسب المئوية للمحافظات حسب أساليب التخلص من النفايات الإعتيادية لسنة 2024</t>
  </si>
  <si>
    <t>النسب المئوية للمحافظات التي ترفع مؤسساتها البلدية نفايات خطرة حسب إسلوب التخلص منها لسنة 2024</t>
  </si>
  <si>
    <t xml:space="preserve">ملاحظة: </t>
  </si>
  <si>
    <t>يتم إحتساب النسبة المئوية كالتالي : عدد المحافظات التي ترفع نفايات خطرة (حسب نوع اسلوب التخلص) / مجموع عدد المحافظات التي ترفع نفايات خطرة × 100</t>
  </si>
  <si>
    <t xml:space="preserve">            2 . أمانة بغداد / دائرة المخلفات الصلبة والبيئة</t>
  </si>
  <si>
    <t>يتم احتساب النسبة المئوية كالتالي: عدد المحافظات التي ترفع نفايات خطرة (حسب نوع اسلوب التخلص) / مجموع عدد المحافظات التي ترفع نفايات خطرة × 100</t>
  </si>
  <si>
    <t xml:space="preserve">           2 . أمانة بغداد / دائرة المخلفات الصلبة والبيئة</t>
  </si>
  <si>
    <t>قلة عدد الآليات (كابسات،.....الخ) وتقادم البعض منها</t>
  </si>
  <si>
    <t xml:space="preserve">عدم توفر الآليات المتخصصة </t>
  </si>
  <si>
    <t xml:space="preserve">قلة التخصيصات المالية </t>
  </si>
  <si>
    <t>شحة المواد الإحتياطية اللازمة للآليات العاملة وضعف صيانتها وعدم ادامتها</t>
  </si>
  <si>
    <t>قلة الوعي البيئي وعدم إلتزام المواطنين بالتوقيتات الزمنية لرفع النفايات</t>
  </si>
  <si>
    <t>قلة عدد العاملين المخصص لعدد الآليات لجمع ورفع ونقل النفايات</t>
  </si>
  <si>
    <t xml:space="preserve">قلة الأجور المخصصة للعاملين في مجال جمع ورفع ونقل النفايات </t>
  </si>
  <si>
    <t xml:space="preserve">عدم وجود محطات تحويلية نظامية وسطية </t>
  </si>
  <si>
    <t>الطمر العشوائي للنفايات</t>
  </si>
  <si>
    <t xml:space="preserve">عدم تشريع قانون ادارة النفايات الصلبة </t>
  </si>
  <si>
    <t xml:space="preserve">صعوبة الحصول على الموافقات بخصوص إستحصال الاراضي المخصصة لمواقع طمر النفايات حسب المواصفات البيئية المعتمدة </t>
  </si>
  <si>
    <t xml:space="preserve">مجانية خدمات النظافة للمناطق السكنية </t>
  </si>
  <si>
    <t xml:space="preserve">جميع المحافظات عدا كركوك، واسط، صلاح الدين وميسان </t>
  </si>
  <si>
    <t>جميع المحافظات عدا أمانة بغداد، كربلاء، واسط وميسان</t>
  </si>
  <si>
    <t>جميع المحافظات عدا أمانة بغداد</t>
  </si>
  <si>
    <t>جميع المحافظات عدا نينوى، أمانة بغداد، أطراف بغداد، بابل، واسط، كربلاء، المثنى وميسان</t>
  </si>
  <si>
    <t xml:space="preserve">جميع المحافظات عدا أطراف بغداد </t>
  </si>
  <si>
    <t xml:space="preserve">جميع المحافظات عدا أطراف بغداد  </t>
  </si>
  <si>
    <t>ملاحظة:</t>
  </si>
  <si>
    <r>
      <t xml:space="preserve">إحتساب النسبة المئوية بتقسيم عدد المحافظات التي تتبع إسلوب التخلص من النفايات الإعتيادية على عدد المحافظات الكلّي والبالغ (16) محافظة (بالنسبة لمحافظة بغداد تم تقسيمها إلى أمانة بغداد وأطراف بغداد) </t>
    </r>
    <r>
      <rPr>
        <b/>
        <sz val="9"/>
        <rFont val="Calibri"/>
        <family val="2"/>
      </rPr>
      <t>×</t>
    </r>
    <r>
      <rPr>
        <b/>
        <sz val="9"/>
        <rFont val="Calibri"/>
        <family val="2"/>
        <scheme val="minor"/>
      </rPr>
      <t xml:space="preserve"> 100</t>
    </r>
  </si>
  <si>
    <t xml:space="preserve">عدد أيام العمل في السنة </t>
  </si>
  <si>
    <t>الكمية المفروزة (المعاد تدويرها) (طن/ يوم)</t>
  </si>
  <si>
    <t>الكمية المفروزة (المعاد تدويرها) (طن/ سنة)</t>
  </si>
  <si>
    <t>جميع المحافظات عدا نينوى، أمانة بغداد، صلاح الدين، ذي قار وميسان</t>
  </si>
  <si>
    <t xml:space="preserve"> مواقع طمر النفايات الحاصلة على الموافقة البيئية حسب الإستخدام</t>
  </si>
  <si>
    <t xml:space="preserve"> مواقع طمر النفايات غير الحاصلة على الموافقة البيئية حسب الإستخدام</t>
  </si>
  <si>
    <t xml:space="preserve">المستخدمة </t>
  </si>
  <si>
    <t>غير المستخدمة</t>
  </si>
  <si>
    <t xml:space="preserve"> عدد المحطات التحويلية النظامية وغير النظامية (مواقع التجميع المؤقت) ومواقع طمر النفايات ومواقع الرمي العشوائي للنفايات حسب المحافظة لسنة 2024</t>
  </si>
  <si>
    <t>لجنة توعية</t>
  </si>
  <si>
    <t>غياب التشريعات والقوانين وعدم توفر قانون العقوبات للمخالفين</t>
  </si>
  <si>
    <t xml:space="preserve">الرمي العشوائي للنفايات من قبل المواطنين والمحلات التجارية </t>
  </si>
  <si>
    <t xml:space="preserve">عدم وجود منظومة فرز للنفايات من المصدر </t>
  </si>
  <si>
    <t>قلة توفر المستلزمات (الأكياس) المخصصة لجمع النفايات</t>
  </si>
  <si>
    <t xml:space="preserve">قلة الحاويات المخصصة لجمع النفايات </t>
  </si>
  <si>
    <t>عدد ونسبة المؤسسات البلدية التي توفر مستلزمات الصحة والسلامة المهنية في مجال جمع ورفع النفايات وتنفيذ برامج التوعية الصحية للعاملين حسب المحافظة لسنة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</si>
</sst>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0"/>
    <numFmt numFmtId="166" formatCode="#,##0.0"/>
    <numFmt numFmtId="167" formatCode="_-* #,##0.0_-;\-* #,##0.0_-;_-* &quot;-&quot;??_-;_-@_-"/>
    <numFmt numFmtId="168" formatCode="0.000"/>
  </numFmts>
  <fonts count="76" x14ac:knownFonts="1">
    <font>
      <sz val="11"/>
      <color theme="1"/>
      <name val="Calibri"/>
      <family val="2"/>
      <scheme val="minor"/>
    </font>
    <font>
      <b/>
      <sz val="10"/>
      <color indexed="8"/>
      <name val="Times New Roman"/>
      <family val="1"/>
    </font>
    <font>
      <b/>
      <sz val="10"/>
      <color theme="1"/>
      <name val="Times New Roman"/>
      <family val="1"/>
    </font>
    <font>
      <b/>
      <sz val="9"/>
      <color theme="1"/>
      <name val="Arial"/>
      <family val="2"/>
    </font>
    <font>
      <b/>
      <sz val="10"/>
      <color indexed="8"/>
      <name val="Arial"/>
      <family val="2"/>
    </font>
    <font>
      <b/>
      <sz val="9"/>
      <color indexed="8"/>
      <name val="Arial"/>
      <family val="2"/>
    </font>
    <font>
      <b/>
      <sz val="9"/>
      <name val="Arial"/>
      <family val="2"/>
    </font>
    <font>
      <b/>
      <sz val="12"/>
      <color indexed="8"/>
      <name val="Arial"/>
      <family val="2"/>
    </font>
    <font>
      <b/>
      <sz val="12"/>
      <color theme="1"/>
      <name val="Arial"/>
      <family val="2"/>
    </font>
    <font>
      <b/>
      <sz val="10"/>
      <name val="Times New Roman"/>
      <family val="1"/>
    </font>
    <font>
      <b/>
      <sz val="9"/>
      <name val="Times New Roman"/>
      <family val="1"/>
    </font>
    <font>
      <sz val="12"/>
      <color theme="1"/>
      <name val="Arial"/>
      <family val="2"/>
    </font>
    <font>
      <sz val="11"/>
      <color theme="1"/>
      <name val="Arial"/>
      <family val="2"/>
    </font>
    <font>
      <sz val="12"/>
      <color indexed="8"/>
      <name val="Arial"/>
      <family val="2"/>
    </font>
    <font>
      <b/>
      <sz val="10"/>
      <color theme="1"/>
      <name val="Arial"/>
      <family val="2"/>
    </font>
    <font>
      <b/>
      <sz val="10"/>
      <color rgb="FFFF0000"/>
      <name val="Times New Roman"/>
      <family val="1"/>
    </font>
    <font>
      <b/>
      <sz val="12"/>
      <name val="Arial"/>
      <family val="2"/>
    </font>
    <font>
      <sz val="11"/>
      <name val="Calibri"/>
      <family val="2"/>
      <scheme val="minor"/>
    </font>
    <font>
      <sz val="12"/>
      <color theme="1"/>
      <name val="Calibri"/>
      <family val="2"/>
      <scheme val="minor"/>
    </font>
    <font>
      <sz val="11"/>
      <color indexed="8"/>
      <name val="Arial"/>
      <family val="2"/>
    </font>
    <font>
      <b/>
      <sz val="11"/>
      <color theme="1"/>
      <name val="Arial"/>
      <family val="2"/>
    </font>
    <font>
      <b/>
      <sz val="11"/>
      <color theme="1"/>
      <name val="Calibri"/>
      <family val="2"/>
      <scheme val="minor"/>
    </font>
    <font>
      <b/>
      <sz val="10"/>
      <color rgb="FFFF0000"/>
      <name val="Arial"/>
      <family val="2"/>
    </font>
    <font>
      <b/>
      <sz val="10"/>
      <name val="Arial"/>
      <family val="2"/>
    </font>
    <font>
      <sz val="12"/>
      <name val="Arial"/>
      <family val="2"/>
    </font>
    <font>
      <b/>
      <sz val="14"/>
      <color theme="1"/>
      <name val="Calibri"/>
      <family val="2"/>
      <scheme val="minor"/>
    </font>
    <font>
      <b/>
      <sz val="16"/>
      <name val="Calibri"/>
      <family val="2"/>
      <scheme val="minor"/>
    </font>
    <font>
      <b/>
      <sz val="10"/>
      <color theme="1"/>
      <name val="Cambria"/>
      <family val="1"/>
      <scheme val="major"/>
    </font>
    <font>
      <b/>
      <sz val="10"/>
      <color indexed="8"/>
      <name val="Cambria"/>
      <family val="1"/>
      <scheme val="major"/>
    </font>
    <font>
      <b/>
      <sz val="10"/>
      <name val="Cambria"/>
      <family val="1"/>
      <scheme val="major"/>
    </font>
    <font>
      <sz val="11"/>
      <color theme="1"/>
      <name val="Calibri"/>
      <family val="2"/>
      <scheme val="minor"/>
    </font>
    <font>
      <b/>
      <sz val="10"/>
      <color theme="0"/>
      <name val="Arial"/>
      <family val="2"/>
    </font>
    <font>
      <b/>
      <sz val="16"/>
      <color indexed="8"/>
      <name val="Arial"/>
      <family val="2"/>
    </font>
    <font>
      <b/>
      <sz val="14"/>
      <color indexed="8"/>
      <name val="Arial"/>
      <family val="2"/>
    </font>
    <font>
      <b/>
      <sz val="18"/>
      <color theme="1"/>
      <name val="Calibri"/>
      <family val="2"/>
      <scheme val="minor"/>
    </font>
    <font>
      <b/>
      <sz val="9"/>
      <name val="Calibri"/>
      <family val="2"/>
      <scheme val="minor"/>
    </font>
    <font>
      <sz val="11"/>
      <name val="Arial"/>
      <family val="2"/>
    </font>
    <font>
      <b/>
      <sz val="18"/>
      <color theme="1"/>
      <name val="Arial"/>
      <family val="2"/>
    </font>
    <font>
      <b/>
      <sz val="18"/>
      <color theme="0"/>
      <name val="Arial"/>
      <family val="2"/>
    </font>
    <font>
      <b/>
      <sz val="18"/>
      <name val="Arial"/>
      <family val="2"/>
    </font>
    <font>
      <b/>
      <sz val="18"/>
      <name val="Calibri"/>
      <family val="2"/>
      <scheme val="minor"/>
    </font>
    <font>
      <b/>
      <sz val="18"/>
      <color indexed="8"/>
      <name val="Arial"/>
      <family val="2"/>
    </font>
    <font>
      <sz val="18"/>
      <color indexed="8"/>
      <name val="Arial"/>
      <family val="2"/>
    </font>
    <font>
      <b/>
      <sz val="14"/>
      <color rgb="FFC00000"/>
      <name val="Calibri"/>
      <family val="2"/>
      <scheme val="minor"/>
    </font>
    <font>
      <b/>
      <sz val="24"/>
      <color indexed="8"/>
      <name val="Arial"/>
      <family val="2"/>
    </font>
    <font>
      <b/>
      <sz val="16"/>
      <name val="Arial"/>
      <family val="2"/>
    </font>
    <font>
      <b/>
      <sz val="12"/>
      <color rgb="FFFFFF00"/>
      <name val="Arial"/>
      <family val="2"/>
    </font>
    <font>
      <b/>
      <sz val="9"/>
      <color rgb="FFFFFF00"/>
      <name val="Arial"/>
      <family val="2"/>
    </font>
    <font>
      <b/>
      <sz val="26"/>
      <color theme="1"/>
      <name val="Calibri"/>
      <family val="2"/>
      <scheme val="minor"/>
    </font>
    <font>
      <b/>
      <sz val="11"/>
      <name val="Arial"/>
      <family val="2"/>
    </font>
    <font>
      <b/>
      <sz val="14"/>
      <color theme="0"/>
      <name val="Arial"/>
      <family val="2"/>
    </font>
    <font>
      <sz val="14"/>
      <name val="Arial"/>
      <family val="2"/>
    </font>
    <font>
      <b/>
      <sz val="14"/>
      <name val="Arial"/>
      <family val="2"/>
    </font>
    <font>
      <sz val="14"/>
      <color rgb="FFFFFF00"/>
      <name val="Arial"/>
      <family val="2"/>
    </font>
    <font>
      <b/>
      <sz val="14"/>
      <color rgb="FFFFFF00"/>
      <name val="Arial"/>
      <family val="2"/>
    </font>
    <font>
      <b/>
      <sz val="10"/>
      <color theme="0"/>
      <name val="Times New Roman"/>
      <family val="1"/>
    </font>
    <font>
      <b/>
      <sz val="14"/>
      <color theme="1"/>
      <name val="Arial"/>
      <family val="2"/>
    </font>
    <font>
      <b/>
      <sz val="11"/>
      <color theme="1"/>
      <name val="Times New Roman"/>
      <family val="1"/>
    </font>
    <font>
      <b/>
      <sz val="12"/>
      <color rgb="FFC00000"/>
      <name val="Arial"/>
      <family val="2"/>
    </font>
    <font>
      <b/>
      <sz val="14"/>
      <color theme="5" tint="-0.249977111117893"/>
      <name val="Arial"/>
      <family val="2"/>
    </font>
    <font>
      <b/>
      <sz val="14"/>
      <color rgb="FFC00000"/>
      <name val="Arial"/>
      <family val="2"/>
    </font>
    <font>
      <b/>
      <sz val="11"/>
      <name val="Calibri"/>
      <family val="2"/>
      <scheme val="minor"/>
    </font>
    <font>
      <b/>
      <sz val="10"/>
      <color rgb="FFC00000"/>
      <name val="Arial"/>
      <family val="2"/>
    </font>
    <font>
      <b/>
      <sz val="8"/>
      <color indexed="8"/>
      <name val="Arial"/>
      <family val="2"/>
    </font>
    <font>
      <sz val="14"/>
      <color rgb="FFC00000"/>
      <name val="Arial"/>
      <family val="2"/>
    </font>
    <font>
      <b/>
      <sz val="12"/>
      <name val="Calibri"/>
      <family val="2"/>
      <scheme val="minor"/>
    </font>
    <font>
      <sz val="11"/>
      <color theme="1"/>
      <name val="Cambria"/>
      <family val="1"/>
      <scheme val="major"/>
    </font>
    <font>
      <b/>
      <sz val="9"/>
      <color rgb="FFFF0000"/>
      <name val="Times New Roman"/>
      <family val="1"/>
    </font>
    <font>
      <b/>
      <sz val="12"/>
      <color theme="1"/>
      <name val="Calibri"/>
      <family val="2"/>
      <scheme val="minor"/>
    </font>
    <font>
      <b/>
      <sz val="14"/>
      <color theme="5" tint="-0.249977111117893"/>
      <name val="Calibri"/>
      <family val="2"/>
      <scheme val="minor"/>
    </font>
    <font>
      <b/>
      <sz val="14"/>
      <color theme="5" tint="-0.499984740745262"/>
      <name val="Calibri"/>
      <family val="2"/>
      <scheme val="minor"/>
    </font>
    <font>
      <b/>
      <sz val="9"/>
      <color rgb="FFFF0000"/>
      <name val="Arial"/>
      <family val="2"/>
    </font>
    <font>
      <b/>
      <u/>
      <sz val="10"/>
      <color theme="1"/>
      <name val="Arial"/>
      <family val="2"/>
    </font>
    <font>
      <b/>
      <u/>
      <sz val="9"/>
      <color indexed="8"/>
      <name val="Arial"/>
      <family val="2"/>
    </font>
    <font>
      <b/>
      <u/>
      <sz val="9"/>
      <name val="Arial"/>
      <family val="2"/>
    </font>
    <font>
      <b/>
      <sz val="9"/>
      <name val="Calibri"/>
      <family val="2"/>
    </font>
  </fonts>
  <fills count="22">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rgb="FF92D050"/>
        <bgColor indexed="64"/>
      </patternFill>
    </fill>
    <fill>
      <patternFill patternType="solid">
        <fgColor theme="9" tint="0.79998168889431442"/>
        <bgColor indexed="64"/>
      </patternFill>
    </fill>
    <fill>
      <patternFill patternType="solid">
        <fgColor rgb="FF5C2C04"/>
        <bgColor indexed="64"/>
      </patternFill>
    </fill>
    <fill>
      <patternFill patternType="solid">
        <fgColor rgb="FFFFFF00"/>
        <bgColor indexed="64"/>
      </patternFill>
    </fill>
    <fill>
      <patternFill patternType="solid">
        <fgColor rgb="FFFFC000"/>
        <bgColor indexed="64"/>
      </patternFill>
    </fill>
    <fill>
      <patternFill patternType="solid">
        <fgColor rgb="FF7030A0"/>
        <bgColor indexed="64"/>
      </patternFill>
    </fill>
    <fill>
      <patternFill patternType="solid">
        <fgColor theme="6" tint="0.59999389629810485"/>
        <bgColor indexed="64"/>
      </patternFill>
    </fill>
    <fill>
      <patternFill patternType="solid">
        <fgColor rgb="FF00B0F0"/>
        <bgColor indexed="64"/>
      </patternFill>
    </fill>
    <fill>
      <patternFill patternType="solid">
        <fgColor rgb="FFFBD4B3"/>
        <bgColor indexed="64"/>
      </patternFill>
    </fill>
    <fill>
      <patternFill patternType="solid">
        <fgColor theme="7" tint="0.79998168889431442"/>
        <bgColor indexed="64"/>
      </patternFill>
    </fill>
    <fill>
      <patternFill patternType="solid">
        <fgColor rgb="FFFBD6B7"/>
        <bgColor indexed="64"/>
      </patternFill>
    </fill>
    <fill>
      <patternFill patternType="solid">
        <fgColor theme="5"/>
        <bgColor indexed="64"/>
      </patternFill>
    </fill>
    <fill>
      <patternFill patternType="solid">
        <fgColor theme="5" tint="-0.249977111117893"/>
        <bgColor indexed="64"/>
      </patternFill>
    </fill>
    <fill>
      <patternFill patternType="solid">
        <fgColor theme="1"/>
        <bgColor indexed="64"/>
      </patternFill>
    </fill>
    <fill>
      <patternFill patternType="solid">
        <fgColor rgb="FF432003"/>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5" tint="0.59996337778862885"/>
        <bgColor indexed="64"/>
      </patternFill>
    </fill>
  </fills>
  <borders count="28">
    <border>
      <left/>
      <right/>
      <top/>
      <bottom/>
      <diagonal/>
    </border>
    <border>
      <left/>
      <right/>
      <top/>
      <bottom style="double">
        <color indexed="64"/>
      </bottom>
      <diagonal/>
    </border>
    <border>
      <left/>
      <right/>
      <top style="hair">
        <color indexed="64"/>
      </top>
      <bottom style="hair">
        <color indexed="64"/>
      </bottom>
      <diagonal/>
    </border>
    <border>
      <left/>
      <right/>
      <top style="hair">
        <color indexed="64"/>
      </top>
      <bottom/>
      <diagonal/>
    </border>
    <border>
      <left/>
      <right/>
      <top style="double">
        <color indexed="64"/>
      </top>
      <bottom style="thin">
        <color indexed="64"/>
      </bottom>
      <diagonal/>
    </border>
    <border>
      <left/>
      <right/>
      <top style="thin">
        <color auto="1"/>
      </top>
      <bottom/>
      <diagonal/>
    </border>
    <border>
      <left/>
      <right/>
      <top/>
      <bottom style="thin">
        <color auto="1"/>
      </bottom>
      <diagonal/>
    </border>
    <border>
      <left/>
      <right/>
      <top style="double">
        <color indexed="64"/>
      </top>
      <bottom/>
      <diagonal/>
    </border>
    <border>
      <left/>
      <right/>
      <top style="hair">
        <color indexed="64"/>
      </top>
      <bottom style="thin">
        <color indexed="64"/>
      </bottom>
      <diagonal/>
    </border>
    <border>
      <left/>
      <right/>
      <top style="hair">
        <color indexed="64"/>
      </top>
      <bottom style="double">
        <color indexed="64"/>
      </bottom>
      <diagonal/>
    </border>
    <border>
      <left/>
      <right/>
      <top/>
      <bottom style="hair">
        <color indexed="64"/>
      </bottom>
      <diagonal/>
    </border>
    <border>
      <left/>
      <right/>
      <top style="double">
        <color indexed="64"/>
      </top>
      <bottom style="hair">
        <color indexed="64"/>
      </bottom>
      <diagonal/>
    </border>
    <border>
      <left/>
      <right/>
      <top style="double">
        <color indexed="64"/>
      </top>
      <bottom style="double">
        <color indexed="64"/>
      </bottom>
      <diagonal/>
    </border>
    <border>
      <left/>
      <right/>
      <top style="thin">
        <color indexed="64"/>
      </top>
      <bottom style="hair">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s>
  <cellStyleXfs count="12">
    <xf numFmtId="0" fontId="0" fillId="0" borderId="0"/>
    <xf numFmtId="0" fontId="11" fillId="0" borderId="0"/>
    <xf numFmtId="0" fontId="12" fillId="0" borderId="0"/>
    <xf numFmtId="0" fontId="12" fillId="0" borderId="0"/>
    <xf numFmtId="0" fontId="11" fillId="0" borderId="0"/>
    <xf numFmtId="0" fontId="11" fillId="0" borderId="0"/>
    <xf numFmtId="0" fontId="11" fillId="0" borderId="0"/>
    <xf numFmtId="9" fontId="13" fillId="0" borderId="0" applyFont="0" applyFill="0" applyBorder="0" applyAlignment="0" applyProtection="0"/>
    <xf numFmtId="0" fontId="18" fillId="0" borderId="0"/>
    <xf numFmtId="164" fontId="30" fillId="0" borderId="0" applyFont="0" applyFill="0" applyBorder="0" applyAlignment="0" applyProtection="0"/>
    <xf numFmtId="0" fontId="11" fillId="0" borderId="0"/>
    <xf numFmtId="0" fontId="30" fillId="0" borderId="0"/>
  </cellStyleXfs>
  <cellXfs count="474">
    <xf numFmtId="0" fontId="0" fillId="0" borderId="0" xfId="0"/>
    <xf numFmtId="0" fontId="1" fillId="2" borderId="0" xfId="0" applyFont="1" applyFill="1" applyAlignment="1">
      <alignment horizontal="center" vertical="center" wrapText="1"/>
    </xf>
    <xf numFmtId="0" fontId="0" fillId="2" borderId="0" xfId="0" applyFill="1"/>
    <xf numFmtId="0" fontId="7" fillId="0" borderId="0" xfId="1" applyFont="1" applyAlignment="1">
      <alignment vertical="center" wrapText="1"/>
    </xf>
    <xf numFmtId="0" fontId="11" fillId="0" borderId="0" xfId="1"/>
    <xf numFmtId="0" fontId="11" fillId="0" borderId="0" xfId="1" applyAlignment="1">
      <alignment horizontal="left"/>
    </xf>
    <xf numFmtId="0" fontId="7" fillId="0" borderId="1" xfId="0" applyFont="1" applyBorder="1" applyAlignment="1">
      <alignment vertical="center" wrapText="1"/>
    </xf>
    <xf numFmtId="0" fontId="8" fillId="0" borderId="1" xfId="0" applyFont="1" applyBorder="1" applyAlignment="1">
      <alignment vertical="center" wrapText="1"/>
    </xf>
    <xf numFmtId="0" fontId="8" fillId="0" borderId="0" xfId="0" applyFont="1" applyAlignment="1">
      <alignment vertical="center" wrapText="1"/>
    </xf>
    <xf numFmtId="1" fontId="1" fillId="2" borderId="0" xfId="0" applyNumberFormat="1" applyFont="1" applyFill="1" applyAlignment="1">
      <alignment vertical="center" wrapText="1"/>
    </xf>
    <xf numFmtId="0" fontId="16" fillId="0" borderId="1" xfId="0" applyFont="1" applyBorder="1" applyAlignment="1">
      <alignment vertical="center" wrapText="1"/>
    </xf>
    <xf numFmtId="0" fontId="17" fillId="0" borderId="0" xfId="0" applyFont="1"/>
    <xf numFmtId="166" fontId="17" fillId="0" borderId="0" xfId="0" applyNumberFormat="1" applyFont="1"/>
    <xf numFmtId="0" fontId="5" fillId="0" borderId="0" xfId="0" applyFont="1" applyAlignment="1">
      <alignment horizontal="right" vertical="center" wrapText="1" readingOrder="2"/>
    </xf>
    <xf numFmtId="0" fontId="19" fillId="0" borderId="0" xfId="1" applyFont="1" applyAlignment="1">
      <alignment horizontal="center" vertical="center" wrapText="1"/>
    </xf>
    <xf numFmtId="0" fontId="19" fillId="2" borderId="0" xfId="1" applyFont="1" applyFill="1" applyAlignment="1">
      <alignment horizontal="center" vertical="center" wrapText="1"/>
    </xf>
    <xf numFmtId="0" fontId="14" fillId="2" borderId="0" xfId="1" applyFont="1" applyFill="1" applyAlignment="1">
      <alignment horizontal="right" vertical="center" wrapText="1"/>
    </xf>
    <xf numFmtId="0" fontId="10" fillId="0" borderId="5" xfId="0" applyFont="1" applyBorder="1" applyAlignment="1">
      <alignment vertical="center" wrapText="1"/>
    </xf>
    <xf numFmtId="0" fontId="4" fillId="2" borderId="0" xfId="1" applyFont="1" applyFill="1" applyAlignment="1">
      <alignment horizontal="right" vertical="center" wrapText="1"/>
    </xf>
    <xf numFmtId="0" fontId="14" fillId="2" borderId="2" xfId="1" applyFont="1" applyFill="1" applyBorder="1" applyAlignment="1">
      <alignment horizontal="right" vertical="center" wrapText="1"/>
    </xf>
    <xf numFmtId="0" fontId="14" fillId="2" borderId="5" xfId="1" applyFont="1" applyFill="1" applyBorder="1" applyAlignment="1">
      <alignment horizontal="right" vertical="center" wrapText="1"/>
    </xf>
    <xf numFmtId="0" fontId="20" fillId="0" borderId="1" xfId="8" applyFont="1" applyBorder="1" applyAlignment="1">
      <alignment vertical="center" wrapText="1"/>
    </xf>
    <xf numFmtId="0" fontId="14" fillId="2" borderId="10" xfId="1" applyFont="1" applyFill="1" applyBorder="1" applyAlignment="1">
      <alignment horizontal="right" vertical="center" wrapText="1"/>
    </xf>
    <xf numFmtId="0" fontId="19" fillId="0" borderId="2" xfId="1" applyFont="1" applyBorder="1" applyAlignment="1">
      <alignment horizontal="center" vertical="center" wrapText="1"/>
    </xf>
    <xf numFmtId="0" fontId="7" fillId="0" borderId="0" xfId="1" applyFont="1" applyAlignment="1">
      <alignment horizontal="center" vertical="center" wrapText="1"/>
    </xf>
    <xf numFmtId="0" fontId="5" fillId="2" borderId="0" xfId="0" applyFont="1" applyFill="1" applyAlignment="1">
      <alignment vertical="center" wrapText="1" readingOrder="2"/>
    </xf>
    <xf numFmtId="0" fontId="5" fillId="2" borderId="0" xfId="0" applyFont="1" applyFill="1" applyAlignment="1">
      <alignment horizontal="right" vertical="center" wrapText="1" readingOrder="2"/>
    </xf>
    <xf numFmtId="0" fontId="15" fillId="2" borderId="0" xfId="1" applyFont="1" applyFill="1" applyAlignment="1">
      <alignment horizontal="left" vertical="center" wrapText="1"/>
    </xf>
    <xf numFmtId="165" fontId="15" fillId="2" borderId="0" xfId="1" applyNumberFormat="1" applyFont="1" applyFill="1" applyAlignment="1">
      <alignment horizontal="left" vertical="center" wrapText="1"/>
    </xf>
    <xf numFmtId="0" fontId="22" fillId="2" borderId="0" xfId="1" applyFont="1" applyFill="1" applyAlignment="1">
      <alignment horizontal="right" vertical="center" wrapText="1"/>
    </xf>
    <xf numFmtId="1" fontId="9" fillId="2" borderId="2" xfId="0" applyNumberFormat="1" applyFont="1" applyFill="1" applyBorder="1" applyAlignment="1">
      <alignment horizontal="left" vertical="center" wrapText="1"/>
    </xf>
    <xf numFmtId="0" fontId="16" fillId="0" borderId="0" xfId="1" applyFont="1" applyAlignment="1">
      <alignment vertical="center" wrapText="1"/>
    </xf>
    <xf numFmtId="0" fontId="24" fillId="0" borderId="0" xfId="1" applyFont="1"/>
    <xf numFmtId="0" fontId="25" fillId="0" borderId="17" xfId="0" applyFont="1" applyBorder="1" applyAlignment="1">
      <alignment vertical="center"/>
    </xf>
    <xf numFmtId="0" fontId="25" fillId="0" borderId="16" xfId="0" applyFont="1" applyBorder="1" applyAlignment="1">
      <alignment vertical="center"/>
    </xf>
    <xf numFmtId="0" fontId="25" fillId="0" borderId="20" xfId="0" applyFont="1" applyBorder="1" applyAlignment="1">
      <alignment vertical="center"/>
    </xf>
    <xf numFmtId="0" fontId="25" fillId="0" borderId="14" xfId="0" applyFont="1" applyBorder="1" applyAlignment="1">
      <alignment vertical="center"/>
    </xf>
    <xf numFmtId="0" fontId="25" fillId="0" borderId="21" xfId="0" applyFont="1" applyBorder="1" applyAlignment="1">
      <alignment vertical="center"/>
    </xf>
    <xf numFmtId="0" fontId="25" fillId="0" borderId="15" xfId="0" applyFont="1" applyBorder="1" applyAlignment="1">
      <alignment vertical="center"/>
    </xf>
    <xf numFmtId="165" fontId="9" fillId="2" borderId="2" xfId="0" applyNumberFormat="1" applyFont="1" applyFill="1" applyBorder="1" applyAlignment="1">
      <alignment horizontal="left" vertical="center" wrapText="1"/>
    </xf>
    <xf numFmtId="1" fontId="9" fillId="2" borderId="3" xfId="0" applyNumberFormat="1" applyFont="1" applyFill="1" applyBorder="1" applyAlignment="1">
      <alignment horizontal="left" vertical="center" wrapText="1"/>
    </xf>
    <xf numFmtId="0" fontId="6" fillId="0" borderId="5" xfId="0" applyFont="1" applyBorder="1" applyAlignment="1">
      <alignment horizontal="right" vertical="center" wrapText="1"/>
    </xf>
    <xf numFmtId="0" fontId="3" fillId="2" borderId="0" xfId="0" applyFont="1" applyFill="1" applyAlignment="1">
      <alignment horizontal="right" vertical="center" readingOrder="2"/>
    </xf>
    <xf numFmtId="166" fontId="9" fillId="2" borderId="2" xfId="0" applyNumberFormat="1" applyFont="1" applyFill="1" applyBorder="1" applyAlignment="1">
      <alignment horizontal="left" vertical="center" wrapText="1"/>
    </xf>
    <xf numFmtId="0" fontId="6" fillId="0" borderId="5" xfId="0" applyFont="1" applyBorder="1" applyAlignment="1">
      <alignment vertical="center" wrapText="1"/>
    </xf>
    <xf numFmtId="0" fontId="3" fillId="2" borderId="0" xfId="0" applyFont="1" applyFill="1" applyAlignment="1">
      <alignment vertical="center"/>
    </xf>
    <xf numFmtId="0" fontId="8" fillId="0" borderId="0" xfId="8" applyFont="1" applyAlignment="1">
      <alignment horizontal="right" vertical="center" wrapText="1"/>
    </xf>
    <xf numFmtId="0" fontId="5" fillId="5" borderId="8" xfId="0" applyFont="1" applyFill="1" applyBorder="1" applyAlignment="1">
      <alignment horizontal="right" vertical="center" wrapText="1"/>
    </xf>
    <xf numFmtId="0" fontId="4" fillId="5" borderId="12" xfId="0" applyFont="1" applyFill="1" applyBorder="1" applyAlignment="1">
      <alignment horizontal="right" vertical="center" wrapText="1"/>
    </xf>
    <xf numFmtId="1" fontId="9" fillId="5" borderId="12" xfId="0" applyNumberFormat="1" applyFont="1" applyFill="1" applyBorder="1" applyAlignment="1">
      <alignment horizontal="left" vertical="center" wrapText="1"/>
    </xf>
    <xf numFmtId="0" fontId="31" fillId="6" borderId="4" xfId="1" applyFont="1" applyFill="1" applyBorder="1" applyAlignment="1">
      <alignment horizontal="center" vertical="center" wrapText="1"/>
    </xf>
    <xf numFmtId="0" fontId="31" fillId="6" borderId="4" xfId="1" applyFont="1" applyFill="1" applyBorder="1" applyAlignment="1">
      <alignment horizontal="right" vertical="center" wrapText="1"/>
    </xf>
    <xf numFmtId="0" fontId="31" fillId="6" borderId="7" xfId="1" applyFont="1" applyFill="1" applyBorder="1" applyAlignment="1">
      <alignment horizontal="right" vertical="center" wrapText="1"/>
    </xf>
    <xf numFmtId="0" fontId="5" fillId="5" borderId="8" xfId="0" applyFont="1" applyFill="1" applyBorder="1" applyAlignment="1">
      <alignment vertical="center" wrapText="1"/>
    </xf>
    <xf numFmtId="1" fontId="9" fillId="5" borderId="12" xfId="0" applyNumberFormat="1" applyFont="1" applyFill="1" applyBorder="1" applyAlignment="1">
      <alignment vertical="center" wrapText="1"/>
    </xf>
    <xf numFmtId="0" fontId="31" fillId="6" borderId="4" xfId="1" quotePrefix="1" applyFont="1" applyFill="1" applyBorder="1" applyAlignment="1">
      <alignment horizontal="right" vertical="center" wrapText="1"/>
    </xf>
    <xf numFmtId="0" fontId="7" fillId="0" borderId="1" xfId="0" quotePrefix="1" applyFont="1" applyBorder="1" applyAlignment="1">
      <alignment horizontal="right" vertical="center" wrapText="1"/>
    </xf>
    <xf numFmtId="166" fontId="9" fillId="5" borderId="12" xfId="0" applyNumberFormat="1" applyFont="1" applyFill="1" applyBorder="1" applyAlignment="1">
      <alignment horizontal="left" vertical="center" wrapText="1"/>
    </xf>
    <xf numFmtId="0" fontId="8" fillId="0" borderId="1" xfId="0" quotePrefix="1" applyFont="1" applyBorder="1" applyAlignment="1">
      <alignment horizontal="right" vertical="center" wrapText="1"/>
    </xf>
    <xf numFmtId="166" fontId="9" fillId="5" borderId="12" xfId="0" applyNumberFormat="1" applyFont="1" applyFill="1" applyBorder="1" applyAlignment="1">
      <alignment vertical="center" wrapText="1"/>
    </xf>
    <xf numFmtId="165" fontId="4" fillId="5" borderId="12" xfId="0" applyNumberFormat="1" applyFont="1" applyFill="1" applyBorder="1" applyAlignment="1">
      <alignment horizontal="right" vertical="center" wrapText="1"/>
    </xf>
    <xf numFmtId="167" fontId="1" fillId="5" borderId="12" xfId="9" applyNumberFormat="1" applyFont="1" applyFill="1" applyBorder="1" applyAlignment="1">
      <alignment horizontal="left" vertical="center" wrapText="1"/>
    </xf>
    <xf numFmtId="0" fontId="0" fillId="4" borderId="0" xfId="0" applyFill="1"/>
    <xf numFmtId="0" fontId="14" fillId="2" borderId="9" xfId="1" applyFont="1" applyFill="1" applyBorder="1" applyAlignment="1">
      <alignment horizontal="right" vertical="center" wrapText="1"/>
    </xf>
    <xf numFmtId="1" fontId="9" fillId="2" borderId="0" xfId="0" applyNumberFormat="1" applyFont="1" applyFill="1" applyAlignment="1">
      <alignment horizontal="left" vertical="center" wrapText="1"/>
    </xf>
    <xf numFmtId="0" fontId="25" fillId="0" borderId="0" xfId="0" applyFont="1"/>
    <xf numFmtId="0" fontId="34" fillId="0" borderId="0" xfId="0" applyFont="1" applyAlignment="1">
      <alignment vertical="center"/>
    </xf>
    <xf numFmtId="0" fontId="19" fillId="0" borderId="0" xfId="1" applyFont="1" applyAlignment="1">
      <alignment horizontal="center" vertical="center" wrapText="1" readingOrder="2"/>
    </xf>
    <xf numFmtId="0" fontId="36" fillId="0" borderId="0" xfId="1" applyFont="1" applyAlignment="1">
      <alignment horizontal="center" vertical="center" wrapText="1"/>
    </xf>
    <xf numFmtId="0" fontId="37" fillId="0" borderId="0" xfId="8" applyFont="1" applyAlignment="1">
      <alignment horizontal="center" vertical="center" wrapText="1"/>
    </xf>
    <xf numFmtId="0" fontId="38" fillId="6" borderId="0" xfId="1" applyFont="1" applyFill="1" applyAlignment="1">
      <alignment horizontal="center" vertical="center" wrapText="1"/>
    </xf>
    <xf numFmtId="0" fontId="39" fillId="2" borderId="0" xfId="1" applyFont="1" applyFill="1" applyAlignment="1">
      <alignment horizontal="center" vertical="center" wrapText="1"/>
    </xf>
    <xf numFmtId="0" fontId="40" fillId="0" borderId="0" xfId="0" applyFont="1" applyAlignment="1">
      <alignment vertical="center" wrapText="1"/>
    </xf>
    <xf numFmtId="0" fontId="40" fillId="0" borderId="0" xfId="0" applyFont="1" applyAlignment="1">
      <alignment horizontal="right" vertical="center" wrapText="1"/>
    </xf>
    <xf numFmtId="0" fontId="42" fillId="0" borderId="0" xfId="1" applyFont="1" applyAlignment="1">
      <alignment horizontal="center" vertical="center" wrapText="1"/>
    </xf>
    <xf numFmtId="0" fontId="29" fillId="0" borderId="2" xfId="8" applyFont="1" applyBorder="1" applyAlignment="1">
      <alignment horizontal="center" vertical="center" readingOrder="2"/>
    </xf>
    <xf numFmtId="0" fontId="6" fillId="2" borderId="0" xfId="0" quotePrefix="1" applyFont="1" applyFill="1" applyAlignment="1">
      <alignment vertical="center"/>
    </xf>
    <xf numFmtId="0" fontId="6" fillId="2" borderId="0" xfId="0" applyFont="1" applyFill="1" applyAlignment="1">
      <alignment horizontal="left" vertical="center" readingOrder="2"/>
    </xf>
    <xf numFmtId="0" fontId="6" fillId="2" borderId="0" xfId="0" applyFont="1" applyFill="1" applyAlignment="1">
      <alignment vertical="center"/>
    </xf>
    <xf numFmtId="0" fontId="32" fillId="0" borderId="17" xfId="1" applyFont="1" applyBorder="1" applyAlignment="1">
      <alignment horizontal="center" vertical="center" wrapText="1"/>
    </xf>
    <xf numFmtId="0" fontId="16" fillId="0" borderId="0" xfId="1" applyFont="1" applyAlignment="1">
      <alignment horizontal="center" vertical="center" wrapText="1"/>
    </xf>
    <xf numFmtId="0" fontId="46" fillId="11" borderId="0" xfId="1" applyFont="1" applyFill="1" applyAlignment="1">
      <alignment horizontal="center" vertical="center" wrapText="1"/>
    </xf>
    <xf numFmtId="0" fontId="46" fillId="0" borderId="0" xfId="1" applyFont="1" applyAlignment="1">
      <alignment horizontal="center" vertical="center" wrapText="1"/>
    </xf>
    <xf numFmtId="0" fontId="6" fillId="2" borderId="0" xfId="0" applyFont="1" applyFill="1" applyAlignment="1">
      <alignment horizontal="center" vertical="center"/>
    </xf>
    <xf numFmtId="0" fontId="3" fillId="2" borderId="0" xfId="0" applyFont="1" applyFill="1" applyAlignment="1">
      <alignment horizontal="center" vertical="center"/>
    </xf>
    <xf numFmtId="3" fontId="15" fillId="2" borderId="0" xfId="0" applyNumberFormat="1" applyFont="1" applyFill="1" applyAlignment="1">
      <alignment vertical="center" wrapText="1"/>
    </xf>
    <xf numFmtId="0" fontId="6" fillId="2" borderId="0" xfId="0" applyFont="1" applyFill="1" applyAlignment="1">
      <alignment vertical="center" readingOrder="2"/>
    </xf>
    <xf numFmtId="0" fontId="3" fillId="2" borderId="0" xfId="0" applyFont="1" applyFill="1" applyAlignment="1">
      <alignment vertical="center" readingOrder="2"/>
    </xf>
    <xf numFmtId="0" fontId="23" fillId="2" borderId="0" xfId="1" applyFont="1" applyFill="1" applyAlignment="1">
      <alignment horizontal="center" vertical="center" wrapText="1"/>
    </xf>
    <xf numFmtId="0" fontId="47" fillId="2" borderId="0" xfId="0" applyFont="1" applyFill="1" applyAlignment="1">
      <alignment horizontal="center" vertical="center"/>
    </xf>
    <xf numFmtId="0" fontId="6" fillId="2" borderId="7" xfId="0" quotePrefix="1" applyFont="1" applyFill="1" applyBorder="1" applyAlignment="1">
      <alignment vertical="center"/>
    </xf>
    <xf numFmtId="0" fontId="39" fillId="8" borderId="17" xfId="1" applyFont="1" applyFill="1" applyBorder="1" applyAlignment="1">
      <alignment horizontal="center" vertical="center" wrapText="1"/>
    </xf>
    <xf numFmtId="0" fontId="49" fillId="3" borderId="17" xfId="1" quotePrefix="1" applyFont="1" applyFill="1" applyBorder="1" applyAlignment="1">
      <alignment horizontal="center" vertical="center" wrapText="1"/>
    </xf>
    <xf numFmtId="0" fontId="21" fillId="0" borderId="17" xfId="0" applyFont="1" applyBorder="1" applyAlignment="1">
      <alignment horizontal="center" vertical="center"/>
    </xf>
    <xf numFmtId="0" fontId="49" fillId="3" borderId="0" xfId="1" quotePrefix="1" applyFont="1" applyFill="1" applyAlignment="1">
      <alignment horizontal="center" vertical="center" wrapText="1"/>
    </xf>
    <xf numFmtId="0" fontId="21" fillId="0" borderId="0" xfId="0" applyFont="1" applyAlignment="1">
      <alignment horizontal="center" vertical="center"/>
    </xf>
    <xf numFmtId="0" fontId="48" fillId="0" borderId="0" xfId="0" applyFont="1" applyAlignment="1">
      <alignment vertical="center" wrapText="1"/>
    </xf>
    <xf numFmtId="0" fontId="50" fillId="7" borderId="17" xfId="1" applyFont="1" applyFill="1" applyBorder="1" applyAlignment="1">
      <alignment horizontal="center" vertical="center" wrapText="1"/>
    </xf>
    <xf numFmtId="0" fontId="51" fillId="0" borderId="17" xfId="1" applyFont="1" applyBorder="1" applyAlignment="1">
      <alignment horizontal="center" vertical="center" wrapText="1"/>
    </xf>
    <xf numFmtId="0" fontId="50" fillId="9" borderId="17" xfId="1" applyFont="1" applyFill="1" applyBorder="1" applyAlignment="1">
      <alignment horizontal="center" vertical="center" wrapText="1"/>
    </xf>
    <xf numFmtId="0" fontId="51" fillId="0" borderId="20" xfId="1" applyFont="1" applyBorder="1" applyAlignment="1">
      <alignment horizontal="center" vertical="center" wrapText="1"/>
    </xf>
    <xf numFmtId="0" fontId="53" fillId="0" borderId="17" xfId="1" applyFont="1" applyBorder="1" applyAlignment="1">
      <alignment horizontal="center" vertical="center" wrapText="1"/>
    </xf>
    <xf numFmtId="0" fontId="53" fillId="0" borderId="19" xfId="1" applyFont="1" applyBorder="1" applyAlignment="1">
      <alignment horizontal="center" vertical="center" wrapText="1"/>
    </xf>
    <xf numFmtId="0" fontId="52" fillId="0" borderId="17" xfId="1" applyFont="1" applyBorder="1" applyAlignment="1">
      <alignment horizontal="center" vertical="center" wrapText="1"/>
    </xf>
    <xf numFmtId="0" fontId="29" fillId="0" borderId="17" xfId="8" applyFont="1" applyBorder="1" applyAlignment="1">
      <alignment horizontal="center" vertical="center" readingOrder="2"/>
    </xf>
    <xf numFmtId="0" fontId="52" fillId="2" borderId="17" xfId="1" applyFont="1" applyFill="1" applyBorder="1" applyAlignment="1">
      <alignment horizontal="center" vertical="center" wrapText="1"/>
    </xf>
    <xf numFmtId="0" fontId="52" fillId="11" borderId="17" xfId="1" applyFont="1" applyFill="1" applyBorder="1" applyAlignment="1">
      <alignment horizontal="center" vertical="center" wrapText="1"/>
    </xf>
    <xf numFmtId="0" fontId="54" fillId="2" borderId="17" xfId="1" applyFont="1" applyFill="1" applyBorder="1" applyAlignment="1">
      <alignment horizontal="center" vertical="center" wrapText="1"/>
    </xf>
    <xf numFmtId="0" fontId="33" fillId="0" borderId="0" xfId="1" applyFont="1" applyAlignment="1">
      <alignment horizontal="center" vertical="center" wrapText="1"/>
    </xf>
    <xf numFmtId="0" fontId="3" fillId="2" borderId="0" xfId="0" quotePrefix="1" applyFont="1" applyFill="1" applyAlignment="1">
      <alignment horizontal="right" vertical="center"/>
    </xf>
    <xf numFmtId="0" fontId="4" fillId="2" borderId="2" xfId="0" applyFont="1" applyFill="1" applyBorder="1" applyAlignment="1">
      <alignment horizontal="right" vertical="center" wrapText="1"/>
    </xf>
    <xf numFmtId="0" fontId="51" fillId="2" borderId="17" xfId="1" applyFont="1" applyFill="1" applyBorder="1" applyAlignment="1">
      <alignment horizontal="center" vertical="center" wrapText="1"/>
    </xf>
    <xf numFmtId="0" fontId="51" fillId="2" borderId="21" xfId="1" applyFont="1" applyFill="1" applyBorder="1" applyAlignment="1">
      <alignment horizontal="center" vertical="center" wrapText="1"/>
    </xf>
    <xf numFmtId="0" fontId="36" fillId="2" borderId="0" xfId="1" applyFont="1" applyFill="1" applyAlignment="1">
      <alignment horizontal="center" vertical="center" wrapText="1"/>
    </xf>
    <xf numFmtId="0" fontId="6" fillId="2" borderId="0" xfId="0" applyFont="1" applyFill="1" applyAlignment="1">
      <alignment horizontal="right" vertical="center" wrapText="1" readingOrder="2"/>
    </xf>
    <xf numFmtId="0" fontId="27" fillId="0" borderId="5" xfId="8" applyFont="1" applyBorder="1" applyAlignment="1">
      <alignment horizontal="right" vertical="center" wrapText="1"/>
    </xf>
    <xf numFmtId="0" fontId="7" fillId="0" borderId="1" xfId="1" applyFont="1" applyBorder="1" applyAlignment="1">
      <alignment vertical="center" wrapText="1"/>
    </xf>
    <xf numFmtId="0" fontId="11" fillId="13" borderId="12" xfId="1" applyFill="1" applyBorder="1"/>
    <xf numFmtId="0" fontId="28" fillId="2" borderId="0" xfId="1" applyFont="1" applyFill="1" applyAlignment="1">
      <alignment horizontal="right" vertical="center" wrapText="1"/>
    </xf>
    <xf numFmtId="0" fontId="11" fillId="2" borderId="0" xfId="1" applyFill="1"/>
    <xf numFmtId="0" fontId="11" fillId="0" borderId="5" xfId="1" applyBorder="1"/>
    <xf numFmtId="0" fontId="50" fillId="9" borderId="20" xfId="1" applyFont="1" applyFill="1" applyBorder="1" applyAlignment="1">
      <alignment horizontal="center" vertical="center" wrapText="1"/>
    </xf>
    <xf numFmtId="0" fontId="32" fillId="0" borderId="0" xfId="1" applyFont="1" applyAlignment="1">
      <alignment vertical="center" wrapText="1"/>
    </xf>
    <xf numFmtId="0" fontId="20" fillId="0" borderId="0" xfId="8" applyFont="1" applyAlignment="1">
      <alignment vertical="center" wrapText="1"/>
    </xf>
    <xf numFmtId="0" fontId="36" fillId="0" borderId="17" xfId="1" applyFont="1" applyBorder="1" applyAlignment="1">
      <alignment horizontal="center" vertical="center" wrapText="1"/>
    </xf>
    <xf numFmtId="0" fontId="11" fillId="14" borderId="0" xfId="1" applyFill="1"/>
    <xf numFmtId="0" fontId="23" fillId="2" borderId="2" xfId="0" applyFont="1" applyFill="1" applyBorder="1" applyAlignment="1">
      <alignment horizontal="right" vertical="center" wrapText="1"/>
    </xf>
    <xf numFmtId="0" fontId="4" fillId="2" borderId="2" xfId="1" applyFont="1" applyFill="1" applyBorder="1" applyAlignment="1">
      <alignment horizontal="right" vertical="center" wrapText="1"/>
    </xf>
    <xf numFmtId="165" fontId="4" fillId="2" borderId="2" xfId="0" applyNumberFormat="1" applyFont="1" applyFill="1" applyBorder="1" applyAlignment="1">
      <alignment horizontal="right" vertical="center" wrapText="1"/>
    </xf>
    <xf numFmtId="0" fontId="4" fillId="12" borderId="0" xfId="0" applyFont="1" applyFill="1" applyAlignment="1">
      <alignment horizontal="right" vertical="center" wrapText="1"/>
    </xf>
    <xf numFmtId="0" fontId="29" fillId="0" borderId="13" xfId="8" applyFont="1" applyBorder="1" applyAlignment="1">
      <alignment horizontal="center" vertical="center" readingOrder="2"/>
    </xf>
    <xf numFmtId="0" fontId="29" fillId="0" borderId="9" xfId="8" applyFont="1" applyBorder="1" applyAlignment="1">
      <alignment horizontal="center" vertical="center" readingOrder="2"/>
    </xf>
    <xf numFmtId="0" fontId="4" fillId="6" borderId="7" xfId="0" applyFont="1" applyFill="1" applyBorder="1" applyAlignment="1">
      <alignment horizontal="right" vertical="center" wrapText="1"/>
    </xf>
    <xf numFmtId="0" fontId="4" fillId="6" borderId="6" xfId="0" applyFont="1" applyFill="1" applyBorder="1" applyAlignment="1">
      <alignment horizontal="right" vertical="center" wrapText="1"/>
    </xf>
    <xf numFmtId="0" fontId="16" fillId="2" borderId="17" xfId="1" applyFont="1" applyFill="1" applyBorder="1" applyAlignment="1">
      <alignment horizontal="center" vertical="center" wrapText="1"/>
    </xf>
    <xf numFmtId="1" fontId="2" fillId="5" borderId="12" xfId="0" applyNumberFormat="1" applyFont="1" applyFill="1" applyBorder="1" applyAlignment="1">
      <alignment vertical="center" wrapText="1"/>
    </xf>
    <xf numFmtId="1" fontId="1" fillId="2" borderId="0" xfId="0" applyNumberFormat="1" applyFont="1" applyFill="1" applyAlignment="1">
      <alignment horizontal="center" vertical="center" wrapText="1"/>
    </xf>
    <xf numFmtId="0" fontId="34" fillId="0" borderId="0" xfId="0" applyFont="1" applyAlignment="1">
      <alignment vertical="center" wrapText="1"/>
    </xf>
    <xf numFmtId="0" fontId="32" fillId="0" borderId="17" xfId="1" applyFont="1" applyBorder="1" applyAlignment="1">
      <alignment vertical="top" wrapText="1"/>
    </xf>
    <xf numFmtId="165" fontId="1" fillId="5" borderId="12" xfId="0" applyNumberFormat="1" applyFont="1" applyFill="1" applyBorder="1" applyAlignment="1">
      <alignment horizontal="left" vertical="center" wrapText="1"/>
    </xf>
    <xf numFmtId="0" fontId="4" fillId="2" borderId="10" xfId="0" applyFont="1" applyFill="1" applyBorder="1" applyAlignment="1">
      <alignment horizontal="right" vertical="center" wrapText="1"/>
    </xf>
    <xf numFmtId="0" fontId="4" fillId="2" borderId="2" xfId="0" quotePrefix="1" applyFont="1" applyFill="1" applyBorder="1" applyAlignment="1">
      <alignment horizontal="right" vertical="center" wrapText="1"/>
    </xf>
    <xf numFmtId="0" fontId="4" fillId="2" borderId="3" xfId="0" applyFont="1" applyFill="1" applyBorder="1" applyAlignment="1">
      <alignment horizontal="right" vertical="center" wrapText="1"/>
    </xf>
    <xf numFmtId="165" fontId="4" fillId="2" borderId="2" xfId="0" quotePrefix="1" applyNumberFormat="1" applyFont="1" applyFill="1" applyBorder="1" applyAlignment="1">
      <alignment horizontal="right" vertical="center" wrapText="1"/>
    </xf>
    <xf numFmtId="165" fontId="4" fillId="2" borderId="3" xfId="0" applyNumberFormat="1" applyFont="1" applyFill="1" applyBorder="1" applyAlignment="1">
      <alignment horizontal="right" vertical="center" wrapText="1"/>
    </xf>
    <xf numFmtId="0" fontId="10" fillId="0" borderId="5" xfId="0" applyFont="1" applyBorder="1" applyAlignment="1">
      <alignment horizontal="right" vertical="center" wrapText="1"/>
    </xf>
    <xf numFmtId="1" fontId="0" fillId="0" borderId="0" xfId="0" applyNumberFormat="1"/>
    <xf numFmtId="0" fontId="4" fillId="2" borderId="10" xfId="1" applyFont="1" applyFill="1" applyBorder="1" applyAlignment="1">
      <alignment horizontal="right" vertical="center" wrapText="1"/>
    </xf>
    <xf numFmtId="0" fontId="4" fillId="2" borderId="3" xfId="1" applyFont="1" applyFill="1" applyBorder="1" applyAlignment="1">
      <alignment horizontal="right" vertical="center" wrapText="1"/>
    </xf>
    <xf numFmtId="0" fontId="4" fillId="2" borderId="0" xfId="0" applyFont="1" applyFill="1" applyAlignment="1">
      <alignment horizontal="right" vertical="center" wrapText="1"/>
    </xf>
    <xf numFmtId="1" fontId="5" fillId="0" borderId="0" xfId="0" applyNumberFormat="1" applyFont="1" applyAlignment="1">
      <alignment horizontal="right" vertical="center" wrapText="1" readingOrder="2"/>
    </xf>
    <xf numFmtId="0" fontId="10" fillId="0" borderId="5" xfId="0" applyFont="1" applyBorder="1" applyAlignment="1">
      <alignment horizontal="left" vertical="center" wrapText="1"/>
    </xf>
    <xf numFmtId="0" fontId="29" fillId="0" borderId="3" xfId="8" applyFont="1" applyBorder="1" applyAlignment="1">
      <alignment horizontal="center" vertical="center" readingOrder="2"/>
    </xf>
    <xf numFmtId="0" fontId="29" fillId="0" borderId="7" xfId="8" applyFont="1" applyBorder="1" applyAlignment="1">
      <alignment horizontal="center" vertical="center" readingOrder="2"/>
    </xf>
    <xf numFmtId="0" fontId="8" fillId="0" borderId="1" xfId="8" quotePrefix="1" applyFont="1" applyBorder="1" applyAlignment="1">
      <alignment horizontal="right" vertical="center" wrapText="1"/>
    </xf>
    <xf numFmtId="0" fontId="8" fillId="0" borderId="1" xfId="8" quotePrefix="1" applyFont="1" applyBorder="1" applyAlignment="1">
      <alignment vertical="center" wrapText="1"/>
    </xf>
    <xf numFmtId="0" fontId="8" fillId="0" borderId="1" xfId="8" applyFont="1" applyBorder="1" applyAlignment="1">
      <alignment vertical="center" wrapText="1"/>
    </xf>
    <xf numFmtId="0" fontId="21" fillId="2" borderId="0" xfId="0" applyFont="1" applyFill="1" applyAlignment="1">
      <alignment vertical="center"/>
    </xf>
    <xf numFmtId="0" fontId="21" fillId="2" borderId="0" xfId="8" applyFont="1" applyFill="1" applyAlignment="1">
      <alignment vertical="center" wrapText="1"/>
    </xf>
    <xf numFmtId="0" fontId="21" fillId="2" borderId="0" xfId="0" applyFont="1" applyFill="1" applyAlignment="1">
      <alignment vertical="center" wrapText="1"/>
    </xf>
    <xf numFmtId="0" fontId="21" fillId="0" borderId="0" xfId="8" applyFont="1" applyAlignment="1">
      <alignment vertical="center" wrapText="1"/>
    </xf>
    <xf numFmtId="0" fontId="58" fillId="7" borderId="17" xfId="1" applyFont="1" applyFill="1" applyBorder="1" applyAlignment="1">
      <alignment horizontal="center" vertical="center" wrapText="1"/>
    </xf>
    <xf numFmtId="0" fontId="0" fillId="0" borderId="0" xfId="0" applyAlignment="1">
      <alignment vertical="center"/>
    </xf>
    <xf numFmtId="0" fontId="8" fillId="2" borderId="1" xfId="0" quotePrefix="1" applyFont="1" applyFill="1" applyBorder="1" applyAlignment="1">
      <alignment horizontal="right" vertical="center" wrapText="1"/>
    </xf>
    <xf numFmtId="0" fontId="52" fillId="0" borderId="0" xfId="1" applyFont="1" applyAlignment="1">
      <alignment horizontal="center" vertical="center" wrapText="1"/>
    </xf>
    <xf numFmtId="0" fontId="6" fillId="2" borderId="0" xfId="0" applyFont="1" applyFill="1" applyAlignment="1">
      <alignment vertical="center" wrapText="1"/>
    </xf>
    <xf numFmtId="0" fontId="8" fillId="0" borderId="0" xfId="8" quotePrefix="1" applyFont="1" applyAlignment="1">
      <alignment horizontal="right" vertical="center" wrapText="1"/>
    </xf>
    <xf numFmtId="1" fontId="15" fillId="2" borderId="2" xfId="0" applyNumberFormat="1" applyFont="1" applyFill="1" applyBorder="1" applyAlignment="1">
      <alignment horizontal="right" vertical="center" wrapText="1"/>
    </xf>
    <xf numFmtId="166" fontId="9" fillId="2" borderId="2" xfId="0" applyNumberFormat="1" applyFont="1" applyFill="1" applyBorder="1" applyAlignment="1">
      <alignment vertical="center" wrapText="1"/>
    </xf>
    <xf numFmtId="167" fontId="1" fillId="2" borderId="2" xfId="9" applyNumberFormat="1" applyFont="1" applyFill="1" applyBorder="1" applyAlignment="1">
      <alignment horizontal="left" vertical="center" wrapText="1"/>
    </xf>
    <xf numFmtId="0" fontId="56" fillId="2" borderId="0" xfId="0" applyFont="1" applyFill="1" applyAlignment="1">
      <alignment horizontal="right" vertical="center" readingOrder="2"/>
    </xf>
    <xf numFmtId="1" fontId="9" fillId="2" borderId="10" xfId="0" applyNumberFormat="1" applyFont="1" applyFill="1" applyBorder="1" applyAlignment="1">
      <alignment horizontal="left" vertical="center" wrapText="1"/>
    </xf>
    <xf numFmtId="1" fontId="15" fillId="2" borderId="2" xfId="0" applyNumberFormat="1" applyFont="1" applyFill="1" applyBorder="1" applyAlignment="1">
      <alignment horizontal="left" vertical="center" wrapText="1"/>
    </xf>
    <xf numFmtId="1" fontId="2" fillId="2" borderId="2" xfId="0" applyNumberFormat="1" applyFont="1" applyFill="1" applyBorder="1" applyAlignment="1">
      <alignment horizontal="left" vertical="center" wrapText="1"/>
    </xf>
    <xf numFmtId="1" fontId="2" fillId="2" borderId="2" xfId="0" applyNumberFormat="1" applyFont="1" applyFill="1" applyBorder="1" applyAlignment="1">
      <alignment horizontal="right" vertical="center" wrapText="1"/>
    </xf>
    <xf numFmtId="0" fontId="55" fillId="2" borderId="2" xfId="1" applyFont="1" applyFill="1" applyBorder="1" applyAlignment="1">
      <alignment horizontal="right" vertical="center" wrapText="1"/>
    </xf>
    <xf numFmtId="0" fontId="1" fillId="2" borderId="10" xfId="1" applyFont="1" applyFill="1" applyBorder="1" applyAlignment="1">
      <alignment vertical="center" wrapText="1"/>
    </xf>
    <xf numFmtId="0" fontId="1" fillId="2" borderId="13" xfId="1" applyFont="1" applyFill="1" applyBorder="1" applyAlignment="1">
      <alignment vertical="center" wrapText="1"/>
    </xf>
    <xf numFmtId="165" fontId="1" fillId="2" borderId="10" xfId="1" applyNumberFormat="1" applyFont="1" applyFill="1" applyBorder="1" applyAlignment="1">
      <alignment vertical="center" wrapText="1"/>
    </xf>
    <xf numFmtId="0" fontId="19" fillId="0" borderId="5" xfId="1" applyFont="1" applyBorder="1" applyAlignment="1">
      <alignment horizontal="center" vertical="center" wrapText="1"/>
    </xf>
    <xf numFmtId="0" fontId="2" fillId="2" borderId="10" xfId="8" applyFont="1" applyFill="1" applyBorder="1" applyAlignment="1">
      <alignment horizontal="right" vertical="center" readingOrder="2"/>
    </xf>
    <xf numFmtId="0" fontId="16" fillId="7" borderId="17" xfId="1" applyFont="1" applyFill="1" applyBorder="1" applyAlignment="1">
      <alignment horizontal="center" vertical="center" wrapText="1"/>
    </xf>
    <xf numFmtId="0" fontId="58" fillId="2" borderId="17" xfId="1" applyFont="1" applyFill="1" applyBorder="1" applyAlignment="1">
      <alignment horizontal="center" vertical="center" wrapText="1"/>
    </xf>
    <xf numFmtId="0" fontId="60" fillId="2" borderId="17" xfId="1" applyFont="1" applyFill="1" applyBorder="1" applyAlignment="1">
      <alignment horizontal="center" vertical="center" wrapText="1"/>
    </xf>
    <xf numFmtId="0" fontId="52" fillId="10" borderId="17" xfId="1" applyFont="1" applyFill="1" applyBorder="1" applyAlignment="1">
      <alignment horizontal="center" vertical="center" wrapText="1"/>
    </xf>
    <xf numFmtId="0" fontId="16" fillId="3" borderId="21" xfId="1" quotePrefix="1" applyFont="1" applyFill="1" applyBorder="1" applyAlignment="1">
      <alignment horizontal="center" vertical="center" wrapText="1"/>
    </xf>
    <xf numFmtId="0" fontId="9" fillId="2" borderId="2" xfId="0" applyFont="1" applyFill="1" applyBorder="1" applyAlignment="1">
      <alignment horizontal="left" vertical="center" wrapText="1"/>
    </xf>
    <xf numFmtId="1" fontId="2" fillId="5" borderId="12" xfId="0" applyNumberFormat="1" applyFont="1" applyFill="1" applyBorder="1" applyAlignment="1">
      <alignment horizontal="right" vertical="center" wrapText="1"/>
    </xf>
    <xf numFmtId="0" fontId="8" fillId="7" borderId="17" xfId="1" applyFont="1" applyFill="1" applyBorder="1" applyAlignment="1">
      <alignment horizontal="center" vertical="center" wrapText="1"/>
    </xf>
    <xf numFmtId="0" fontId="9" fillId="2" borderId="2" xfId="1" applyFont="1" applyFill="1" applyBorder="1" applyAlignment="1">
      <alignment vertical="center" wrapText="1"/>
    </xf>
    <xf numFmtId="0" fontId="31" fillId="2" borderId="2" xfId="1" applyFont="1" applyFill="1" applyBorder="1" applyAlignment="1">
      <alignment horizontal="right" vertical="center" wrapText="1"/>
    </xf>
    <xf numFmtId="0" fontId="8" fillId="2" borderId="17" xfId="1" applyFont="1" applyFill="1" applyBorder="1" applyAlignment="1">
      <alignment horizontal="center" vertical="center" wrapText="1"/>
    </xf>
    <xf numFmtId="0" fontId="1" fillId="2" borderId="2" xfId="1" applyFont="1" applyFill="1" applyBorder="1" applyAlignment="1">
      <alignment vertical="center" wrapText="1"/>
    </xf>
    <xf numFmtId="1" fontId="2" fillId="2" borderId="0" xfId="0" applyNumberFormat="1" applyFont="1" applyFill="1" applyAlignment="1">
      <alignment horizontal="right" vertical="center" wrapText="1"/>
    </xf>
    <xf numFmtId="1" fontId="2" fillId="2" borderId="0" xfId="0" applyNumberFormat="1" applyFont="1" applyFill="1" applyAlignment="1">
      <alignment vertical="center" wrapText="1"/>
    </xf>
    <xf numFmtId="166" fontId="15" fillId="2" borderId="2" xfId="0" applyNumberFormat="1" applyFont="1" applyFill="1" applyBorder="1" applyAlignment="1">
      <alignment vertical="center" wrapText="1"/>
    </xf>
    <xf numFmtId="1" fontId="1" fillId="2" borderId="2" xfId="1" applyNumberFormat="1" applyFont="1" applyFill="1" applyBorder="1" applyAlignment="1">
      <alignment vertical="center" wrapText="1"/>
    </xf>
    <xf numFmtId="1" fontId="9" fillId="2" borderId="2" xfId="1" applyNumberFormat="1" applyFont="1" applyFill="1" applyBorder="1" applyAlignment="1">
      <alignment horizontal="right" vertical="center" wrapText="1"/>
    </xf>
    <xf numFmtId="0" fontId="6" fillId="5" borderId="8" xfId="0" applyFont="1" applyFill="1" applyBorder="1" applyAlignment="1">
      <alignment horizontal="right" vertical="center" wrapText="1"/>
    </xf>
    <xf numFmtId="1" fontId="61" fillId="0" borderId="0" xfId="0" applyNumberFormat="1" applyFont="1" applyAlignment="1">
      <alignment vertical="center"/>
    </xf>
    <xf numFmtId="0" fontId="9" fillId="2" borderId="2" xfId="1" applyFont="1" applyFill="1" applyBorder="1" applyAlignment="1">
      <alignment horizontal="right" vertical="center" wrapText="1"/>
    </xf>
    <xf numFmtId="0" fontId="9" fillId="2" borderId="2" xfId="1" applyFont="1" applyFill="1" applyBorder="1" applyAlignment="1">
      <alignment horizontal="left" vertical="center" wrapText="1"/>
    </xf>
    <xf numFmtId="0" fontId="16" fillId="11" borderId="17" xfId="1" applyFont="1" applyFill="1" applyBorder="1" applyAlignment="1">
      <alignment horizontal="center" vertical="center" wrapText="1"/>
    </xf>
    <xf numFmtId="0" fontId="23" fillId="2" borderId="2" xfId="1" applyFont="1" applyFill="1" applyBorder="1" applyAlignment="1">
      <alignment horizontal="right" vertical="center" wrapText="1"/>
    </xf>
    <xf numFmtId="1" fontId="61" fillId="0" borderId="17" xfId="0" applyNumberFormat="1" applyFont="1" applyBorder="1" applyAlignment="1">
      <alignment vertical="center"/>
    </xf>
    <xf numFmtId="166" fontId="2" fillId="2" borderId="2" xfId="0" applyNumberFormat="1" applyFont="1" applyFill="1" applyBorder="1" applyAlignment="1">
      <alignment vertical="center" wrapText="1"/>
    </xf>
    <xf numFmtId="166" fontId="2" fillId="2" borderId="2" xfId="0" applyNumberFormat="1" applyFont="1" applyFill="1" applyBorder="1" applyAlignment="1">
      <alignment horizontal="left" vertical="center" wrapText="1"/>
    </xf>
    <xf numFmtId="0" fontId="60" fillId="12" borderId="17" xfId="1" applyFont="1" applyFill="1" applyBorder="1" applyAlignment="1">
      <alignment horizontal="center" vertical="center" wrapText="1"/>
    </xf>
    <xf numFmtId="0" fontId="2" fillId="2" borderId="2" xfId="0" applyFont="1" applyFill="1" applyBorder="1" applyAlignment="1">
      <alignment horizontal="left" vertical="center" wrapText="1"/>
    </xf>
    <xf numFmtId="0" fontId="60" fillId="15" borderId="17" xfId="1" applyFont="1" applyFill="1" applyBorder="1" applyAlignment="1">
      <alignment horizontal="center" vertical="center" wrapText="1"/>
    </xf>
    <xf numFmtId="0" fontId="9" fillId="2" borderId="3" xfId="0" applyFont="1" applyFill="1" applyBorder="1" applyAlignment="1">
      <alignment horizontal="left" vertical="center" wrapText="1"/>
    </xf>
    <xf numFmtId="165" fontId="9" fillId="2" borderId="2" xfId="1" applyNumberFormat="1" applyFont="1" applyFill="1" applyBorder="1" applyAlignment="1">
      <alignment horizontal="right" vertical="center" wrapText="1"/>
    </xf>
    <xf numFmtId="0" fontId="60" fillId="14" borderId="17" xfId="1" applyFont="1" applyFill="1" applyBorder="1" applyAlignment="1">
      <alignment horizontal="center" vertical="center" wrapText="1"/>
    </xf>
    <xf numFmtId="1" fontId="2" fillId="2" borderId="2" xfId="0" applyNumberFormat="1" applyFont="1" applyFill="1" applyBorder="1" applyAlignment="1">
      <alignment vertical="center" wrapText="1"/>
    </xf>
    <xf numFmtId="0" fontId="23" fillId="2" borderId="2" xfId="1" applyFont="1" applyFill="1" applyBorder="1" applyAlignment="1">
      <alignment horizontal="right" vertical="center" wrapText="1" readingOrder="2"/>
    </xf>
    <xf numFmtId="1" fontId="9" fillId="2" borderId="0" xfId="0" applyNumberFormat="1" applyFont="1" applyFill="1" applyAlignment="1">
      <alignment vertical="center" wrapText="1"/>
    </xf>
    <xf numFmtId="1" fontId="9" fillId="2" borderId="2" xfId="0" applyNumberFormat="1" applyFont="1" applyFill="1" applyBorder="1" applyAlignment="1">
      <alignment horizontal="right" vertical="center" wrapText="1"/>
    </xf>
    <xf numFmtId="0" fontId="60" fillId="7" borderId="17" xfId="1" applyFont="1" applyFill="1" applyBorder="1" applyAlignment="1">
      <alignment horizontal="center" vertical="center" wrapText="1"/>
    </xf>
    <xf numFmtId="1" fontId="9" fillId="2" borderId="2" xfId="0" applyNumberFormat="1" applyFont="1" applyFill="1" applyBorder="1" applyAlignment="1">
      <alignment vertical="center" wrapText="1"/>
    </xf>
    <xf numFmtId="166" fontId="9" fillId="2" borderId="3" xfId="0" applyNumberFormat="1" applyFont="1" applyFill="1" applyBorder="1" applyAlignment="1">
      <alignment vertical="center" wrapText="1"/>
    </xf>
    <xf numFmtId="1" fontId="15" fillId="2" borderId="3" xfId="0" applyNumberFormat="1" applyFont="1" applyFill="1" applyBorder="1" applyAlignment="1">
      <alignment horizontal="left" vertical="center" wrapText="1"/>
    </xf>
    <xf numFmtId="167" fontId="1" fillId="2" borderId="3" xfId="9" applyNumberFormat="1" applyFont="1" applyFill="1" applyBorder="1" applyAlignment="1">
      <alignment horizontal="left" vertical="center" wrapText="1"/>
    </xf>
    <xf numFmtId="0" fontId="59" fillId="2" borderId="17" xfId="1" applyFont="1" applyFill="1" applyBorder="1" applyAlignment="1">
      <alignment horizontal="center" vertical="center" wrapText="1"/>
    </xf>
    <xf numFmtId="0" fontId="2" fillId="2" borderId="3" xfId="0" applyFont="1" applyFill="1" applyBorder="1" applyAlignment="1">
      <alignment horizontal="left" vertical="center" wrapText="1"/>
    </xf>
    <xf numFmtId="1" fontId="2" fillId="2" borderId="3" xfId="0" applyNumberFormat="1" applyFont="1" applyFill="1" applyBorder="1" applyAlignment="1">
      <alignment horizontal="left" vertical="center" wrapText="1"/>
    </xf>
    <xf numFmtId="1" fontId="2" fillId="2" borderId="3" xfId="0" applyNumberFormat="1" applyFont="1" applyFill="1" applyBorder="1" applyAlignment="1">
      <alignment horizontal="right" vertical="center" wrapText="1"/>
    </xf>
    <xf numFmtId="1" fontId="2" fillId="2" borderId="0" xfId="0" applyNumberFormat="1" applyFont="1" applyFill="1" applyAlignment="1">
      <alignment horizontal="left" vertical="center" wrapText="1"/>
    </xf>
    <xf numFmtId="0" fontId="1" fillId="2" borderId="3" xfId="1" applyFont="1" applyFill="1" applyBorder="1" applyAlignment="1">
      <alignment vertical="center" wrapText="1"/>
    </xf>
    <xf numFmtId="165" fontId="1" fillId="2" borderId="0" xfId="1" applyNumberFormat="1" applyFont="1" applyFill="1" applyAlignment="1">
      <alignment vertical="center" wrapText="1"/>
    </xf>
    <xf numFmtId="0" fontId="9" fillId="2" borderId="9" xfId="1" applyFont="1" applyFill="1" applyBorder="1" applyAlignment="1">
      <alignment vertical="center" wrapText="1"/>
    </xf>
    <xf numFmtId="0" fontId="9" fillId="2" borderId="0" xfId="1" applyFont="1" applyFill="1" applyAlignment="1">
      <alignment horizontal="left" vertical="center" wrapText="1"/>
    </xf>
    <xf numFmtId="165" fontId="9" fillId="2" borderId="0" xfId="1" applyNumberFormat="1" applyFont="1" applyFill="1" applyAlignment="1">
      <alignment horizontal="right" vertical="center" wrapText="1"/>
    </xf>
    <xf numFmtId="0" fontId="23" fillId="2" borderId="0" xfId="1" applyFont="1" applyFill="1" applyAlignment="1">
      <alignment horizontal="right" vertical="center" wrapText="1"/>
    </xf>
    <xf numFmtId="166" fontId="15" fillId="2" borderId="2" xfId="0" applyNumberFormat="1" applyFont="1" applyFill="1" applyBorder="1" applyAlignment="1">
      <alignment horizontal="right" vertical="center" wrapText="1"/>
    </xf>
    <xf numFmtId="1" fontId="15" fillId="2" borderId="2" xfId="0" applyNumberFormat="1" applyFont="1" applyFill="1" applyBorder="1" applyAlignment="1">
      <alignment vertical="center" wrapText="1"/>
    </xf>
    <xf numFmtId="0" fontId="60" fillId="8" borderId="17" xfId="1" applyFont="1" applyFill="1" applyBorder="1" applyAlignment="1">
      <alignment horizontal="center" vertical="center" wrapText="1"/>
    </xf>
    <xf numFmtId="0" fontId="60" fillId="16" borderId="17" xfId="1" applyFont="1" applyFill="1" applyBorder="1" applyAlignment="1">
      <alignment horizontal="center" vertical="center" wrapText="1"/>
    </xf>
    <xf numFmtId="0" fontId="60" fillId="0" borderId="17" xfId="1" applyFont="1" applyBorder="1" applyAlignment="1">
      <alignment horizontal="center" vertical="center" wrapText="1"/>
    </xf>
    <xf numFmtId="0" fontId="64" fillId="0" borderId="17" xfId="1" applyFont="1" applyBorder="1" applyAlignment="1">
      <alignment horizontal="center" vertical="center" wrapText="1"/>
    </xf>
    <xf numFmtId="0" fontId="60" fillId="8" borderId="24" xfId="1" applyFont="1" applyFill="1" applyBorder="1" applyAlignment="1">
      <alignment horizontal="center" vertical="center" wrapText="1"/>
    </xf>
    <xf numFmtId="0" fontId="60" fillId="15" borderId="21" xfId="1" applyFont="1" applyFill="1" applyBorder="1" applyAlignment="1">
      <alignment horizontal="center" vertical="center" wrapText="1"/>
    </xf>
    <xf numFmtId="0" fontId="60" fillId="8" borderId="19" xfId="1" applyFont="1" applyFill="1" applyBorder="1" applyAlignment="1">
      <alignment horizontal="center" vertical="center" wrapText="1"/>
    </xf>
    <xf numFmtId="0" fontId="60" fillId="7" borderId="17" xfId="1" quotePrefix="1" applyFont="1" applyFill="1" applyBorder="1" applyAlignment="1">
      <alignment horizontal="center" vertical="center" wrapText="1"/>
    </xf>
    <xf numFmtId="0" fontId="60" fillId="7" borderId="18" xfId="1" applyFont="1" applyFill="1" applyBorder="1" applyAlignment="1">
      <alignment horizontal="center" vertical="center" wrapText="1"/>
    </xf>
    <xf numFmtId="0" fontId="60" fillId="2" borderId="19" xfId="1" applyFont="1" applyFill="1" applyBorder="1" applyAlignment="1">
      <alignment horizontal="center" vertical="center" wrapText="1"/>
    </xf>
    <xf numFmtId="0" fontId="64" fillId="2" borderId="17" xfId="1" applyFont="1" applyFill="1" applyBorder="1" applyAlignment="1">
      <alignment horizontal="center" vertical="center" wrapText="1"/>
    </xf>
    <xf numFmtId="0" fontId="60" fillId="0" borderId="19" xfId="1" applyFont="1" applyBorder="1" applyAlignment="1">
      <alignment horizontal="center" vertical="center" wrapText="1"/>
    </xf>
    <xf numFmtId="0" fontId="64" fillId="0" borderId="19" xfId="1" applyFont="1" applyBorder="1" applyAlignment="1">
      <alignment horizontal="center" vertical="center" wrapText="1"/>
    </xf>
    <xf numFmtId="0" fontId="29" fillId="2" borderId="2" xfId="1" applyFont="1" applyFill="1" applyBorder="1" applyAlignment="1">
      <alignment horizontal="left" vertical="center" wrapText="1"/>
    </xf>
    <xf numFmtId="0" fontId="28" fillId="2" borderId="2" xfId="1" applyFont="1" applyFill="1" applyBorder="1" applyAlignment="1">
      <alignment horizontal="left" vertical="center" wrapText="1"/>
    </xf>
    <xf numFmtId="0" fontId="65" fillId="0" borderId="21" xfId="0" applyFont="1" applyBorder="1" applyAlignment="1">
      <alignment horizontal="center" vertical="center"/>
    </xf>
    <xf numFmtId="0" fontId="31" fillId="2" borderId="3" xfId="1" applyFont="1" applyFill="1" applyBorder="1" applyAlignment="1">
      <alignment horizontal="right" vertical="center" wrapText="1"/>
    </xf>
    <xf numFmtId="0" fontId="9" fillId="2" borderId="5" xfId="1" applyFont="1" applyFill="1" applyBorder="1" applyAlignment="1">
      <alignment horizontal="left" vertical="center" wrapText="1"/>
    </xf>
    <xf numFmtId="0" fontId="9" fillId="2" borderId="9" xfId="1" applyFont="1" applyFill="1" applyBorder="1" applyAlignment="1">
      <alignment horizontal="left" vertical="center" wrapText="1"/>
    </xf>
    <xf numFmtId="165" fontId="9" fillId="2" borderId="9" xfId="1" applyNumberFormat="1" applyFont="1" applyFill="1" applyBorder="1" applyAlignment="1">
      <alignment horizontal="left" vertical="center" wrapText="1"/>
    </xf>
    <xf numFmtId="0" fontId="23" fillId="2" borderId="9" xfId="1" applyFont="1" applyFill="1" applyBorder="1" applyAlignment="1">
      <alignment horizontal="right" vertical="center" wrapText="1"/>
    </xf>
    <xf numFmtId="0" fontId="9" fillId="2" borderId="10" xfId="1" applyFont="1" applyFill="1" applyBorder="1" applyAlignment="1">
      <alignment horizontal="left" vertical="center" wrapText="1"/>
    </xf>
    <xf numFmtId="165" fontId="9" fillId="2" borderId="2" xfId="1" applyNumberFormat="1" applyFont="1" applyFill="1" applyBorder="1" applyAlignment="1">
      <alignment horizontal="left" vertical="center" wrapText="1"/>
    </xf>
    <xf numFmtId="0" fontId="23" fillId="2" borderId="10" xfId="1" applyFont="1" applyFill="1" applyBorder="1" applyAlignment="1">
      <alignment horizontal="right" vertical="center" wrapText="1"/>
    </xf>
    <xf numFmtId="165" fontId="9" fillId="2" borderId="5" xfId="1" applyNumberFormat="1" applyFont="1" applyFill="1" applyBorder="1" applyAlignment="1">
      <alignment horizontal="left" vertical="center" wrapText="1"/>
    </xf>
    <xf numFmtId="0" fontId="23" fillId="2" borderId="5" xfId="1" quotePrefix="1" applyFont="1" applyFill="1" applyBorder="1" applyAlignment="1">
      <alignment horizontal="right" vertical="center" wrapText="1" readingOrder="2"/>
    </xf>
    <xf numFmtId="0" fontId="62" fillId="2" borderId="2" xfId="1" applyFont="1" applyFill="1" applyBorder="1" applyAlignment="1">
      <alignment horizontal="right" vertical="center" wrapText="1"/>
    </xf>
    <xf numFmtId="165" fontId="23" fillId="2" borderId="3" xfId="1" applyNumberFormat="1" applyFont="1" applyFill="1" applyBorder="1" applyAlignment="1">
      <alignment horizontal="right" vertical="center" wrapText="1"/>
    </xf>
    <xf numFmtId="0" fontId="16" fillId="18" borderId="17" xfId="1" applyFont="1" applyFill="1" applyBorder="1" applyAlignment="1">
      <alignment horizontal="center" vertical="center" wrapText="1"/>
    </xf>
    <xf numFmtId="0" fontId="16" fillId="17" borderId="17" xfId="1" applyFont="1" applyFill="1" applyBorder="1" applyAlignment="1">
      <alignment horizontal="center" vertical="center" wrapText="1"/>
    </xf>
    <xf numFmtId="0" fontId="60" fillId="9" borderId="17" xfId="1" applyFont="1" applyFill="1" applyBorder="1" applyAlignment="1">
      <alignment horizontal="center" vertical="center" wrapText="1"/>
    </xf>
    <xf numFmtId="0" fontId="57" fillId="2" borderId="0" xfId="0" applyFont="1" applyFill="1" applyAlignment="1">
      <alignment vertical="center"/>
    </xf>
    <xf numFmtId="0" fontId="23" fillId="2" borderId="5" xfId="1" applyFont="1" applyFill="1" applyBorder="1" applyAlignment="1">
      <alignment horizontal="right" vertical="center" wrapText="1"/>
    </xf>
    <xf numFmtId="0" fontId="23" fillId="2" borderId="2" xfId="1" quotePrefix="1" applyFont="1" applyFill="1" applyBorder="1" applyAlignment="1">
      <alignment horizontal="right" vertical="center" wrapText="1" readingOrder="2"/>
    </xf>
    <xf numFmtId="0" fontId="29" fillId="2" borderId="2" xfId="8" applyFont="1" applyFill="1" applyBorder="1" applyAlignment="1">
      <alignment horizontal="center" vertical="center" readingOrder="2"/>
    </xf>
    <xf numFmtId="0" fontId="29" fillId="2" borderId="17" xfId="8" applyFont="1" applyFill="1" applyBorder="1" applyAlignment="1">
      <alignment horizontal="center" vertical="center" readingOrder="2"/>
    </xf>
    <xf numFmtId="0" fontId="7" fillId="2" borderId="0" xfId="1" applyFont="1" applyFill="1" applyAlignment="1">
      <alignment vertical="center" wrapText="1"/>
    </xf>
    <xf numFmtId="165" fontId="9" fillId="2" borderId="10" xfId="1" applyNumberFormat="1" applyFont="1" applyFill="1" applyBorder="1" applyAlignment="1">
      <alignment horizontal="left" vertical="center" wrapText="1"/>
    </xf>
    <xf numFmtId="0" fontId="23" fillId="2" borderId="10" xfId="1" quotePrefix="1" applyFont="1" applyFill="1" applyBorder="1" applyAlignment="1">
      <alignment horizontal="right" vertical="center" wrapText="1" readingOrder="2"/>
    </xf>
    <xf numFmtId="0" fontId="9" fillId="2" borderId="3" xfId="1" applyFont="1" applyFill="1" applyBorder="1" applyAlignment="1">
      <alignment horizontal="left" vertical="center" wrapText="1"/>
    </xf>
    <xf numFmtId="165" fontId="2" fillId="2" borderId="10" xfId="8" applyNumberFormat="1" applyFont="1" applyFill="1" applyBorder="1" applyAlignment="1">
      <alignment horizontal="right" vertical="center" readingOrder="2"/>
    </xf>
    <xf numFmtId="165" fontId="2" fillId="5" borderId="12" xfId="0" applyNumberFormat="1" applyFont="1" applyFill="1" applyBorder="1" applyAlignment="1">
      <alignment vertical="center" wrapText="1"/>
    </xf>
    <xf numFmtId="0" fontId="39" fillId="2" borderId="19" xfId="1" applyFont="1" applyFill="1" applyBorder="1" applyAlignment="1">
      <alignment horizontal="center" vertical="center" wrapText="1"/>
    </xf>
    <xf numFmtId="0" fontId="1" fillId="2" borderId="2" xfId="0" applyFont="1" applyFill="1" applyBorder="1" applyAlignment="1">
      <alignment horizontal="left" vertical="center" wrapText="1"/>
    </xf>
    <xf numFmtId="3" fontId="9" fillId="2" borderId="2" xfId="0" applyNumberFormat="1" applyFont="1" applyFill="1" applyBorder="1" applyAlignment="1">
      <alignment horizontal="left" vertical="center" wrapText="1"/>
    </xf>
    <xf numFmtId="0" fontId="66" fillId="0" borderId="0" xfId="0" applyFont="1"/>
    <xf numFmtId="0" fontId="1" fillId="2" borderId="3" xfId="0" applyFont="1" applyFill="1" applyBorder="1" applyAlignment="1">
      <alignment horizontal="left" vertical="center" wrapText="1"/>
    </xf>
    <xf numFmtId="166" fontId="9" fillId="2" borderId="3" xfId="0" applyNumberFormat="1" applyFont="1" applyFill="1" applyBorder="1" applyAlignment="1">
      <alignment horizontal="left" vertical="center" wrapText="1"/>
    </xf>
    <xf numFmtId="3" fontId="9" fillId="2" borderId="3" xfId="0" applyNumberFormat="1" applyFont="1" applyFill="1" applyBorder="1" applyAlignment="1">
      <alignment horizontal="left" vertical="center" wrapText="1"/>
    </xf>
    <xf numFmtId="165" fontId="9" fillId="2" borderId="3" xfId="0" applyNumberFormat="1" applyFont="1" applyFill="1" applyBorder="1" applyAlignment="1">
      <alignment horizontal="left" vertical="center" wrapText="1"/>
    </xf>
    <xf numFmtId="0" fontId="1" fillId="2" borderId="0" xfId="0" applyFont="1" applyFill="1" applyAlignment="1">
      <alignment horizontal="left" vertical="center" wrapText="1"/>
    </xf>
    <xf numFmtId="166" fontId="9" fillId="2" borderId="0" xfId="0" applyNumberFormat="1" applyFont="1" applyFill="1" applyAlignment="1">
      <alignment horizontal="left" vertical="center" wrapText="1"/>
    </xf>
    <xf numFmtId="3" fontId="9" fillId="2" borderId="0" xfId="0" applyNumberFormat="1" applyFont="1" applyFill="1" applyAlignment="1">
      <alignment horizontal="left" vertical="center" wrapText="1"/>
    </xf>
    <xf numFmtId="165" fontId="9" fillId="2" borderId="0" xfId="0" applyNumberFormat="1" applyFont="1" applyFill="1" applyAlignment="1">
      <alignment horizontal="left" vertical="center" wrapText="1"/>
    </xf>
    <xf numFmtId="0" fontId="66" fillId="2" borderId="0" xfId="0" applyFont="1" applyFill="1"/>
    <xf numFmtId="0" fontId="1" fillId="2" borderId="9" xfId="0" applyFont="1" applyFill="1" applyBorder="1" applyAlignment="1">
      <alignment horizontal="left" vertical="center" wrapText="1"/>
    </xf>
    <xf numFmtId="1" fontId="9" fillId="2" borderId="9" xfId="0" applyNumberFormat="1" applyFont="1" applyFill="1" applyBorder="1" applyAlignment="1">
      <alignment horizontal="left" vertical="center" wrapText="1"/>
    </xf>
    <xf numFmtId="166" fontId="9" fillId="2" borderId="9" xfId="0" applyNumberFormat="1" applyFont="1" applyFill="1" applyBorder="1" applyAlignment="1">
      <alignment horizontal="left" vertical="center" wrapText="1"/>
    </xf>
    <xf numFmtId="3" fontId="9" fillId="2" borderId="9" xfId="0" applyNumberFormat="1" applyFont="1" applyFill="1" applyBorder="1" applyAlignment="1">
      <alignment horizontal="left" vertical="center" wrapText="1"/>
    </xf>
    <xf numFmtId="165" fontId="9" fillId="2" borderId="9" xfId="0" applyNumberFormat="1" applyFont="1" applyFill="1" applyBorder="1" applyAlignment="1">
      <alignment horizontal="left" vertical="center" wrapText="1"/>
    </xf>
    <xf numFmtId="1" fontId="67" fillId="2" borderId="0" xfId="0" applyNumberFormat="1" applyFont="1" applyFill="1" applyAlignment="1">
      <alignment horizontal="left" vertical="center" wrapText="1"/>
    </xf>
    <xf numFmtId="3" fontId="67" fillId="2" borderId="0" xfId="0" applyNumberFormat="1" applyFont="1" applyFill="1" applyAlignment="1">
      <alignment horizontal="left" vertical="center" wrapText="1"/>
    </xf>
    <xf numFmtId="165" fontId="67" fillId="2" borderId="0" xfId="0" applyNumberFormat="1" applyFont="1" applyFill="1" applyAlignment="1">
      <alignment horizontal="left" vertical="center" wrapText="1"/>
    </xf>
    <xf numFmtId="0" fontId="68" fillId="0" borderId="0" xfId="0" applyFont="1" applyAlignment="1">
      <alignment horizontal="center"/>
    </xf>
    <xf numFmtId="165" fontId="0" fillId="0" borderId="0" xfId="0" applyNumberFormat="1" applyAlignment="1">
      <alignment horizontal="center" vertical="center"/>
    </xf>
    <xf numFmtId="0" fontId="0" fillId="0" borderId="0" xfId="0" applyAlignment="1">
      <alignment horizontal="center"/>
    </xf>
    <xf numFmtId="165" fontId="21" fillId="0" borderId="0" xfId="0" applyNumberFormat="1" applyFont="1" applyAlignment="1">
      <alignment horizontal="center" vertical="center"/>
    </xf>
    <xf numFmtId="0" fontId="5" fillId="5" borderId="17" xfId="0" applyFont="1" applyFill="1" applyBorder="1" applyAlignment="1">
      <alignment horizontal="center" vertical="center" wrapText="1"/>
    </xf>
    <xf numFmtId="165" fontId="69" fillId="2" borderId="21" xfId="0" applyNumberFormat="1" applyFont="1" applyFill="1" applyBorder="1" applyAlignment="1">
      <alignment horizontal="center" vertical="center"/>
    </xf>
    <xf numFmtId="0" fontId="21" fillId="2" borderId="17" xfId="0" applyFont="1" applyFill="1" applyBorder="1" applyAlignment="1">
      <alignment horizontal="center" vertical="center"/>
    </xf>
    <xf numFmtId="3" fontId="15" fillId="2" borderId="2" xfId="0" applyNumberFormat="1" applyFont="1" applyFill="1" applyBorder="1" applyAlignment="1">
      <alignment horizontal="left" vertical="center" wrapText="1"/>
    </xf>
    <xf numFmtId="165" fontId="70" fillId="0" borderId="17" xfId="0" applyNumberFormat="1" applyFont="1" applyBorder="1" applyAlignment="1">
      <alignment horizontal="center" vertical="center"/>
    </xf>
    <xf numFmtId="165" fontId="70" fillId="0" borderId="21" xfId="0" applyNumberFormat="1" applyFont="1" applyBorder="1" applyAlignment="1">
      <alignment horizontal="center" vertical="center"/>
    </xf>
    <xf numFmtId="165" fontId="25" fillId="19" borderId="17" xfId="0" applyNumberFormat="1" applyFont="1" applyFill="1" applyBorder="1" applyAlignment="1">
      <alignment horizontal="center" vertical="center"/>
    </xf>
    <xf numFmtId="165" fontId="25" fillId="0" borderId="21" xfId="0" applyNumberFormat="1" applyFont="1" applyBorder="1" applyAlignment="1">
      <alignment horizontal="center" vertical="center"/>
    </xf>
    <xf numFmtId="165" fontId="25" fillId="0" borderId="17" xfId="0" applyNumberFormat="1" applyFont="1" applyBorder="1" applyAlignment="1">
      <alignment horizontal="center" vertical="center"/>
    </xf>
    <xf numFmtId="3" fontId="2" fillId="2" borderId="2" xfId="0" applyNumberFormat="1" applyFont="1" applyFill="1" applyBorder="1" applyAlignment="1">
      <alignment horizontal="left" vertical="center" wrapText="1"/>
    </xf>
    <xf numFmtId="165" fontId="2" fillId="2" borderId="2" xfId="0" applyNumberFormat="1" applyFont="1" applyFill="1" applyBorder="1" applyAlignment="1">
      <alignment horizontal="left" vertical="center" wrapText="1"/>
    </xf>
    <xf numFmtId="3" fontId="9" fillId="2" borderId="10" xfId="0" applyNumberFormat="1" applyFont="1" applyFill="1" applyBorder="1" applyAlignment="1">
      <alignment horizontal="left" vertical="center" wrapText="1"/>
    </xf>
    <xf numFmtId="165" fontId="9" fillId="2" borderId="10" xfId="0" applyNumberFormat="1" applyFont="1" applyFill="1" applyBorder="1" applyAlignment="1">
      <alignment horizontal="left" vertical="center" wrapText="1"/>
    </xf>
    <xf numFmtId="165" fontId="2" fillId="2" borderId="10" xfId="0" applyNumberFormat="1" applyFont="1" applyFill="1" applyBorder="1" applyAlignment="1">
      <alignment horizontal="left" vertical="center" wrapText="1"/>
    </xf>
    <xf numFmtId="165" fontId="25" fillId="2" borderId="17" xfId="0" applyNumberFormat="1" applyFont="1" applyFill="1" applyBorder="1" applyAlignment="1">
      <alignment horizontal="center" vertical="center"/>
    </xf>
    <xf numFmtId="165" fontId="25" fillId="2" borderId="21" xfId="0" applyNumberFormat="1" applyFont="1" applyFill="1" applyBorder="1" applyAlignment="1">
      <alignment horizontal="center" vertical="center"/>
    </xf>
    <xf numFmtId="165" fontId="25" fillId="20" borderId="17" xfId="0" applyNumberFormat="1" applyFont="1" applyFill="1" applyBorder="1" applyAlignment="1">
      <alignment horizontal="center" vertical="center"/>
    </xf>
    <xf numFmtId="165" fontId="25" fillId="20" borderId="21" xfId="0" applyNumberFormat="1" applyFont="1" applyFill="1" applyBorder="1" applyAlignment="1">
      <alignment horizontal="center" vertical="center"/>
    </xf>
    <xf numFmtId="0" fontId="0" fillId="20" borderId="0" xfId="0" applyFill="1"/>
    <xf numFmtId="3" fontId="15" fillId="2" borderId="3" xfId="0" applyNumberFormat="1" applyFont="1" applyFill="1" applyBorder="1" applyAlignment="1">
      <alignment horizontal="left" vertical="center" wrapText="1"/>
    </xf>
    <xf numFmtId="165" fontId="25" fillId="0" borderId="20" xfId="0" applyNumberFormat="1" applyFont="1" applyBorder="1" applyAlignment="1">
      <alignment horizontal="center" vertical="center"/>
    </xf>
    <xf numFmtId="165" fontId="34" fillId="0" borderId="27" xfId="0" applyNumberFormat="1" applyFont="1" applyBorder="1" applyAlignment="1">
      <alignment horizontal="center" vertical="center"/>
    </xf>
    <xf numFmtId="0" fontId="4" fillId="2" borderId="7" xfId="0" applyFont="1" applyFill="1" applyBorder="1" applyAlignment="1">
      <alignment horizontal="right" vertical="center" wrapText="1"/>
    </xf>
    <xf numFmtId="1" fontId="15" fillId="2" borderId="7" xfId="0" applyNumberFormat="1" applyFont="1" applyFill="1" applyBorder="1" applyAlignment="1">
      <alignment horizontal="left" vertical="center" wrapText="1"/>
    </xf>
    <xf numFmtId="3" fontId="15" fillId="2" borderId="7" xfId="0" applyNumberFormat="1" applyFont="1" applyFill="1" applyBorder="1" applyAlignment="1">
      <alignment horizontal="left" vertical="center" wrapText="1"/>
    </xf>
    <xf numFmtId="165" fontId="15" fillId="2" borderId="7" xfId="0" applyNumberFormat="1" applyFont="1" applyFill="1" applyBorder="1" applyAlignment="1">
      <alignment horizontal="left" vertical="center" wrapText="1"/>
    </xf>
    <xf numFmtId="0" fontId="0" fillId="0" borderId="0" xfId="0" applyAlignment="1">
      <alignment horizontal="center" vertical="center"/>
    </xf>
    <xf numFmtId="0" fontId="0" fillId="2" borderId="0" xfId="0" applyFill="1" applyAlignment="1">
      <alignment horizontal="center" vertical="center"/>
    </xf>
    <xf numFmtId="0" fontId="0" fillId="2" borderId="0" xfId="0" applyFill="1" applyAlignment="1">
      <alignment horizontal="center"/>
    </xf>
    <xf numFmtId="0" fontId="71" fillId="0" borderId="0" xfId="0" applyFont="1" applyAlignment="1">
      <alignment horizontal="right" vertical="center" wrapText="1" readingOrder="2"/>
    </xf>
    <xf numFmtId="0" fontId="31" fillId="6" borderId="4" xfId="0" applyFont="1" applyFill="1" applyBorder="1" applyAlignment="1">
      <alignment horizontal="right" vertical="center" wrapText="1"/>
    </xf>
    <xf numFmtId="3" fontId="9" fillId="2" borderId="2" xfId="0" applyNumberFormat="1" applyFont="1" applyFill="1" applyBorder="1" applyAlignment="1">
      <alignment vertical="center" wrapText="1"/>
    </xf>
    <xf numFmtId="166" fontId="9" fillId="2" borderId="2" xfId="0" applyNumberFormat="1" applyFont="1" applyFill="1" applyBorder="1" applyAlignment="1">
      <alignment horizontal="right" vertical="center"/>
    </xf>
    <xf numFmtId="3" fontId="2" fillId="2" borderId="2" xfId="0" applyNumberFormat="1" applyFont="1" applyFill="1" applyBorder="1" applyAlignment="1">
      <alignment vertical="center" wrapText="1"/>
    </xf>
    <xf numFmtId="166" fontId="2" fillId="2" borderId="2" xfId="0" applyNumberFormat="1" applyFont="1" applyFill="1" applyBorder="1" applyAlignment="1">
      <alignment horizontal="right" vertical="center"/>
    </xf>
    <xf numFmtId="3" fontId="9" fillId="5" borderId="12" xfId="0" applyNumberFormat="1" applyFont="1" applyFill="1" applyBorder="1" applyAlignment="1">
      <alignment vertical="center" wrapText="1"/>
    </xf>
    <xf numFmtId="3" fontId="15" fillId="0" borderId="0" xfId="0" applyNumberFormat="1" applyFont="1" applyAlignment="1">
      <alignment horizontal="left" vertical="center" wrapText="1"/>
    </xf>
    <xf numFmtId="165" fontId="15" fillId="2" borderId="0" xfId="0" applyNumberFormat="1" applyFont="1" applyFill="1" applyAlignment="1">
      <alignment horizontal="left" vertical="center" wrapText="1"/>
    </xf>
    <xf numFmtId="0" fontId="71" fillId="2" borderId="0" xfId="0" applyFont="1" applyFill="1" applyAlignment="1">
      <alignment horizontal="right" vertical="center" readingOrder="2"/>
    </xf>
    <xf numFmtId="0" fontId="71" fillId="0" borderId="0" xfId="0" applyFont="1" applyAlignment="1">
      <alignment horizontal="right" vertical="center" readingOrder="2"/>
    </xf>
    <xf numFmtId="165" fontId="9" fillId="5" borderId="12" xfId="0" applyNumberFormat="1" applyFont="1" applyFill="1" applyBorder="1" applyAlignment="1">
      <alignment horizontal="left" vertical="center" wrapText="1"/>
    </xf>
    <xf numFmtId="1" fontId="2" fillId="21" borderId="12" xfId="0" applyNumberFormat="1" applyFont="1" applyFill="1" applyBorder="1" applyAlignment="1">
      <alignment vertical="center" wrapText="1"/>
    </xf>
    <xf numFmtId="1" fontId="9" fillId="2" borderId="10" xfId="0" applyNumberFormat="1" applyFont="1" applyFill="1" applyBorder="1" applyAlignment="1">
      <alignment vertical="center" wrapText="1"/>
    </xf>
    <xf numFmtId="165" fontId="23" fillId="2" borderId="10" xfId="1" applyNumberFormat="1" applyFont="1" applyFill="1" applyBorder="1" applyAlignment="1">
      <alignment horizontal="right" vertical="center" wrapText="1" readingOrder="2"/>
    </xf>
    <xf numFmtId="168" fontId="2" fillId="5" borderId="12" xfId="0" applyNumberFormat="1" applyFont="1" applyFill="1" applyBorder="1" applyAlignment="1">
      <alignment vertical="center" wrapText="1"/>
    </xf>
    <xf numFmtId="1" fontId="14" fillId="2" borderId="2" xfId="0" applyNumberFormat="1" applyFont="1" applyFill="1" applyBorder="1" applyAlignment="1">
      <alignment horizontal="left" vertical="center" wrapText="1"/>
    </xf>
    <xf numFmtId="1" fontId="14" fillId="2" borderId="2" xfId="0" applyNumberFormat="1" applyFont="1" applyFill="1" applyBorder="1" applyAlignment="1">
      <alignment horizontal="right" vertical="center" wrapText="1"/>
    </xf>
    <xf numFmtId="165" fontId="0" fillId="2" borderId="0" xfId="0" applyNumberFormat="1" applyFill="1" applyAlignment="1">
      <alignment horizontal="center" vertical="center"/>
    </xf>
    <xf numFmtId="165" fontId="9" fillId="2" borderId="13" xfId="1" applyNumberFormat="1" applyFont="1" applyFill="1" applyBorder="1" applyAlignment="1">
      <alignment horizontal="left" vertical="center" wrapText="1"/>
    </xf>
    <xf numFmtId="0" fontId="3" fillId="2" borderId="0" xfId="0" quotePrefix="1" applyFont="1" applyFill="1" applyAlignment="1">
      <alignment vertical="center"/>
    </xf>
    <xf numFmtId="0" fontId="6"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9" fillId="2" borderId="13" xfId="1" applyFont="1" applyFill="1" applyBorder="1" applyAlignment="1">
      <alignment horizontal="right" vertical="center" wrapText="1"/>
    </xf>
    <xf numFmtId="0" fontId="19" fillId="0" borderId="0" xfId="1" applyFont="1" applyAlignment="1">
      <alignment horizontal="right" vertical="center" wrapText="1"/>
    </xf>
    <xf numFmtId="0" fontId="19" fillId="0" borderId="2" xfId="1" applyFont="1" applyBorder="1" applyAlignment="1">
      <alignment horizontal="right" vertical="center" wrapText="1"/>
    </xf>
    <xf numFmtId="0" fontId="19" fillId="2" borderId="2" xfId="1" applyFont="1" applyFill="1" applyBorder="1" applyAlignment="1">
      <alignment horizontal="right" vertical="center" wrapText="1"/>
    </xf>
    <xf numFmtId="0" fontId="19" fillId="2" borderId="0" xfId="1" applyFont="1" applyFill="1" applyAlignment="1">
      <alignment horizontal="right" vertical="center" wrapText="1"/>
    </xf>
    <xf numFmtId="0" fontId="9" fillId="2" borderId="9" xfId="1" applyFont="1" applyFill="1" applyBorder="1" applyAlignment="1">
      <alignment horizontal="right" vertical="center" wrapText="1"/>
    </xf>
    <xf numFmtId="0" fontId="19" fillId="0" borderId="9" xfId="1" applyFont="1" applyBorder="1" applyAlignment="1">
      <alignment horizontal="right" vertical="center" wrapText="1"/>
    </xf>
    <xf numFmtId="1" fontId="9" fillId="2" borderId="2" xfId="1" applyNumberFormat="1" applyFont="1" applyFill="1" applyBorder="1" applyAlignment="1">
      <alignment vertical="center" wrapText="1"/>
    </xf>
    <xf numFmtId="0" fontId="55" fillId="2" borderId="2" xfId="1" applyFont="1" applyFill="1" applyBorder="1" applyAlignment="1">
      <alignment vertical="center" wrapText="1"/>
    </xf>
    <xf numFmtId="0" fontId="9" fillId="2" borderId="2" xfId="1" quotePrefix="1" applyFont="1" applyFill="1" applyBorder="1" applyAlignment="1">
      <alignment vertical="center" wrapText="1" readingOrder="2"/>
    </xf>
    <xf numFmtId="0" fontId="9" fillId="2" borderId="2" xfId="1" applyFont="1" applyFill="1" applyBorder="1" applyAlignment="1">
      <alignment vertical="center" wrapText="1" readingOrder="2"/>
    </xf>
    <xf numFmtId="0" fontId="31" fillId="2" borderId="2" xfId="1" applyFont="1" applyFill="1" applyBorder="1" applyAlignment="1">
      <alignment vertical="center" wrapText="1"/>
    </xf>
    <xf numFmtId="0" fontId="9" fillId="2" borderId="0" xfId="1" applyFont="1" applyFill="1" applyAlignment="1">
      <alignment vertical="center" wrapText="1"/>
    </xf>
    <xf numFmtId="0" fontId="29" fillId="0" borderId="0" xfId="8" applyFont="1" applyAlignment="1">
      <alignment horizontal="center" vertical="center" readingOrder="2"/>
    </xf>
    <xf numFmtId="165" fontId="9" fillId="2" borderId="0" xfId="1" applyNumberFormat="1" applyFont="1" applyFill="1" applyAlignment="1">
      <alignment horizontal="left" vertical="center" wrapText="1"/>
    </xf>
    <xf numFmtId="0" fontId="16" fillId="7" borderId="0" xfId="1" applyFont="1" applyFill="1" applyAlignment="1">
      <alignment horizontal="center" vertical="center" wrapText="1"/>
    </xf>
    <xf numFmtId="0" fontId="8" fillId="7" borderId="0" xfId="1" applyFont="1" applyFill="1" applyAlignment="1">
      <alignment horizontal="center" vertical="center" wrapText="1"/>
    </xf>
    <xf numFmtId="0" fontId="16" fillId="0" borderId="1" xfId="0" quotePrefix="1" applyFont="1" applyBorder="1" applyAlignment="1">
      <alignment vertical="center" wrapText="1"/>
    </xf>
    <xf numFmtId="0" fontId="8" fillId="0" borderId="0" xfId="0" quotePrefix="1" applyFont="1" applyAlignment="1">
      <alignment vertical="center" wrapText="1"/>
    </xf>
    <xf numFmtId="0" fontId="6" fillId="0" borderId="0" xfId="0" applyFont="1" applyAlignment="1">
      <alignment vertical="center" wrapText="1"/>
    </xf>
    <xf numFmtId="0" fontId="23" fillId="0" borderId="5" xfId="0" applyFont="1" applyBorder="1" applyAlignment="1">
      <alignment horizontal="center" vertical="center" wrapText="1"/>
    </xf>
    <xf numFmtId="0" fontId="73" fillId="2" borderId="0" xfId="0" applyFont="1" applyFill="1" applyAlignment="1">
      <alignment horizontal="right" vertical="center" wrapText="1"/>
    </xf>
    <xf numFmtId="0" fontId="27" fillId="0" borderId="5" xfId="8" applyFont="1" applyBorder="1" applyAlignment="1">
      <alignment horizontal="center" vertical="center" wrapText="1"/>
    </xf>
    <xf numFmtId="0" fontId="10" fillId="0" borderId="5" xfId="0" applyFont="1" applyBorder="1" applyAlignment="1">
      <alignment horizontal="center" vertical="center" wrapText="1" readingOrder="2"/>
    </xf>
    <xf numFmtId="1" fontId="2" fillId="20" borderId="12" xfId="0" applyNumberFormat="1" applyFont="1" applyFill="1" applyBorder="1" applyAlignment="1">
      <alignment vertical="center" wrapText="1"/>
    </xf>
    <xf numFmtId="1" fontId="9" fillId="20" borderId="12" xfId="0" applyNumberFormat="1" applyFont="1" applyFill="1" applyBorder="1" applyAlignment="1">
      <alignment horizontal="left" vertical="center" wrapText="1"/>
    </xf>
    <xf numFmtId="0" fontId="4" fillId="5" borderId="12" xfId="1" applyFont="1" applyFill="1" applyBorder="1" applyAlignment="1">
      <alignment horizontal="right" vertical="center" wrapText="1"/>
    </xf>
    <xf numFmtId="0" fontId="1" fillId="5" borderId="12" xfId="1" applyFont="1" applyFill="1" applyBorder="1" applyAlignment="1">
      <alignment vertical="center" wrapText="1"/>
    </xf>
    <xf numFmtId="165" fontId="1" fillId="5" borderId="12" xfId="1" applyNumberFormat="1" applyFont="1" applyFill="1" applyBorder="1" applyAlignment="1">
      <alignment vertical="center" wrapText="1"/>
    </xf>
    <xf numFmtId="3" fontId="9" fillId="5" borderId="12" xfId="0" applyNumberFormat="1" applyFont="1" applyFill="1" applyBorder="1" applyAlignment="1">
      <alignment horizontal="left" vertical="center" wrapText="1"/>
    </xf>
    <xf numFmtId="0" fontId="63" fillId="5" borderId="8" xfId="0" applyFont="1" applyFill="1" applyBorder="1" applyAlignment="1">
      <alignment horizontal="right" vertical="center" wrapText="1"/>
    </xf>
    <xf numFmtId="0" fontId="7" fillId="0" borderId="0" xfId="0" quotePrefix="1" applyFont="1" applyAlignment="1">
      <alignment horizontal="center" vertical="center" wrapText="1" readingOrder="2"/>
    </xf>
    <xf numFmtId="0" fontId="7" fillId="0" borderId="0" xfId="0" applyFont="1" applyAlignment="1">
      <alignment horizontal="center" vertical="center" wrapText="1" readingOrder="2"/>
    </xf>
    <xf numFmtId="0" fontId="31" fillId="6" borderId="7" xfId="0" applyFont="1" applyFill="1" applyBorder="1" applyAlignment="1">
      <alignment horizontal="right" vertical="center" wrapText="1"/>
    </xf>
    <xf numFmtId="0" fontId="31" fillId="6" borderId="6" xfId="0" applyFont="1" applyFill="1" applyBorder="1" applyAlignment="1">
      <alignment horizontal="right" vertical="center" wrapText="1"/>
    </xf>
    <xf numFmtId="0" fontId="31" fillId="6" borderId="11" xfId="0" applyFont="1" applyFill="1" applyBorder="1" applyAlignment="1">
      <alignment horizontal="center" vertical="center" wrapText="1"/>
    </xf>
    <xf numFmtId="0" fontId="5" fillId="2" borderId="0" xfId="0" applyFont="1" applyFill="1" applyAlignment="1">
      <alignment horizontal="right" vertical="center" wrapText="1" readingOrder="2"/>
    </xf>
    <xf numFmtId="0" fontId="6" fillId="0" borderId="5" xfId="0" applyFont="1" applyBorder="1" applyAlignment="1">
      <alignment horizontal="right" vertical="center" wrapText="1"/>
    </xf>
    <xf numFmtId="0" fontId="10" fillId="0" borderId="5" xfId="0" applyFont="1" applyBorder="1" applyAlignment="1">
      <alignment horizontal="center" vertical="center" wrapText="1"/>
    </xf>
    <xf numFmtId="0" fontId="3" fillId="2" borderId="0" xfId="0" quotePrefix="1" applyFont="1" applyFill="1" applyAlignment="1">
      <alignment horizontal="right" vertical="center"/>
    </xf>
    <xf numFmtId="0" fontId="3" fillId="2" borderId="0" xfId="0" applyFont="1" applyFill="1" applyAlignment="1">
      <alignment horizontal="right" vertical="center"/>
    </xf>
    <xf numFmtId="0" fontId="3" fillId="2" borderId="0" xfId="0" applyFont="1" applyFill="1" applyAlignment="1">
      <alignment horizontal="right" vertical="center" readingOrder="2"/>
    </xf>
    <xf numFmtId="0" fontId="7" fillId="0" borderId="0" xfId="0" quotePrefix="1" applyFont="1" applyAlignment="1">
      <alignment horizontal="center" vertical="center" wrapText="1"/>
    </xf>
    <xf numFmtId="0" fontId="7" fillId="0" borderId="0" xfId="0" applyFont="1" applyAlignment="1">
      <alignment horizontal="center" vertical="center" wrapText="1"/>
    </xf>
    <xf numFmtId="0" fontId="31" fillId="6" borderId="7"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7" xfId="0" applyFont="1" applyFill="1" applyBorder="1" applyAlignment="1">
      <alignment horizontal="right" vertical="center" wrapText="1"/>
    </xf>
    <xf numFmtId="0" fontId="4" fillId="6" borderId="6" xfId="0" applyFont="1" applyFill="1" applyBorder="1" applyAlignment="1">
      <alignment horizontal="right" vertical="center" wrapText="1"/>
    </xf>
    <xf numFmtId="0" fontId="71" fillId="0" borderId="6" xfId="0" applyFont="1" applyBorder="1" applyAlignment="1">
      <alignment horizontal="center" vertical="center" wrapText="1" readingOrder="2"/>
    </xf>
    <xf numFmtId="165" fontId="0" fillId="0" borderId="25" xfId="0" applyNumberFormat="1" applyBorder="1" applyAlignment="1">
      <alignment horizontal="center" vertical="center"/>
    </xf>
    <xf numFmtId="0" fontId="0" fillId="0" borderId="18" xfId="0"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165" fontId="21" fillId="0" borderId="22" xfId="0" applyNumberFormat="1" applyFont="1" applyBorder="1" applyAlignment="1">
      <alignment horizontal="center" vertical="center"/>
    </xf>
    <xf numFmtId="165" fontId="21" fillId="0" borderId="23" xfId="0" applyNumberFormat="1" applyFont="1" applyBorder="1" applyAlignment="1">
      <alignment horizontal="center" vertical="center"/>
    </xf>
    <xf numFmtId="0" fontId="6" fillId="2" borderId="0" xfId="0" quotePrefix="1" applyFont="1" applyFill="1" applyAlignment="1">
      <alignment horizontal="right" vertical="center" wrapText="1" readingOrder="2"/>
    </xf>
    <xf numFmtId="0" fontId="6" fillId="2" borderId="0" xfId="0" applyFont="1" applyFill="1" applyAlignment="1">
      <alignment horizontal="right" vertical="center" wrapText="1" readingOrder="2"/>
    </xf>
    <xf numFmtId="0" fontId="35" fillId="2" borderId="0" xfId="0" applyFont="1" applyFill="1" applyAlignment="1">
      <alignment horizontal="right" vertical="center" wrapText="1" readingOrder="2"/>
    </xf>
    <xf numFmtId="0" fontId="35" fillId="2" borderId="0" xfId="0" quotePrefix="1" applyFont="1" applyFill="1" applyAlignment="1">
      <alignment horizontal="right" vertical="center" wrapText="1" readingOrder="2"/>
    </xf>
    <xf numFmtId="0" fontId="43" fillId="2" borderId="18" xfId="0" applyFont="1" applyFill="1" applyBorder="1" applyAlignment="1">
      <alignment horizontal="center" vertical="center"/>
    </xf>
    <xf numFmtId="0" fontId="43" fillId="2" borderId="19" xfId="0" applyFont="1" applyFill="1" applyBorder="1" applyAlignment="1">
      <alignment horizontal="center" vertical="center"/>
    </xf>
    <xf numFmtId="0" fontId="26" fillId="0" borderId="17" xfId="0" applyFont="1" applyBorder="1" applyAlignment="1">
      <alignment horizontal="center"/>
    </xf>
    <xf numFmtId="0" fontId="6" fillId="0" borderId="0" xfId="0" applyFont="1" applyAlignment="1">
      <alignment horizontal="right" vertical="center" wrapText="1" readingOrder="2"/>
    </xf>
    <xf numFmtId="0" fontId="32" fillId="0" borderId="0" xfId="1" applyFont="1" applyAlignment="1">
      <alignment horizontal="center" vertical="center" wrapText="1"/>
    </xf>
    <xf numFmtId="0" fontId="8" fillId="0" borderId="0" xfId="8" quotePrefix="1" applyFont="1" applyAlignment="1">
      <alignment horizontal="center" vertical="center" wrapText="1"/>
    </xf>
    <xf numFmtId="0" fontId="8" fillId="0" borderId="0" xfId="8" applyFont="1" applyAlignment="1">
      <alignment horizontal="center" vertical="center" wrapText="1"/>
    </xf>
    <xf numFmtId="0" fontId="8" fillId="0" borderId="0" xfId="8" quotePrefix="1" applyFont="1" applyAlignment="1">
      <alignment horizontal="right" vertical="center" wrapText="1"/>
    </xf>
    <xf numFmtId="0" fontId="8" fillId="0" borderId="0" xfId="8" applyFont="1" applyAlignment="1">
      <alignment horizontal="right" vertical="center" wrapText="1"/>
    </xf>
    <xf numFmtId="0" fontId="44" fillId="0" borderId="0" xfId="1" applyFont="1" applyAlignment="1">
      <alignment horizontal="center" vertical="center" wrapText="1"/>
    </xf>
    <xf numFmtId="0" fontId="52" fillId="0" borderId="0" xfId="1" applyFont="1" applyAlignment="1">
      <alignment horizontal="center" vertical="center" wrapText="1"/>
    </xf>
    <xf numFmtId="0" fontId="74" fillId="2" borderId="0" xfId="0" applyFont="1" applyFill="1" applyAlignment="1">
      <alignment horizontal="right" vertical="center"/>
    </xf>
    <xf numFmtId="0" fontId="6" fillId="2" borderId="0" xfId="0" applyFont="1" applyFill="1" applyAlignment="1">
      <alignment horizontal="right" vertical="center"/>
    </xf>
    <xf numFmtId="0" fontId="35" fillId="0" borderId="0" xfId="0" applyFont="1" applyAlignment="1">
      <alignment horizontal="right" vertical="center" wrapText="1"/>
    </xf>
    <xf numFmtId="0" fontId="72" fillId="2" borderId="7" xfId="1" applyFont="1" applyFill="1" applyBorder="1" applyAlignment="1">
      <alignment horizontal="right" vertical="center" wrapText="1"/>
    </xf>
    <xf numFmtId="0" fontId="14" fillId="2" borderId="7" xfId="1" applyFont="1" applyFill="1" applyBorder="1" applyAlignment="1">
      <alignment horizontal="right" vertical="center" wrapText="1"/>
    </xf>
    <xf numFmtId="0" fontId="6" fillId="2" borderId="0" xfId="0" applyFont="1" applyFill="1" applyAlignment="1">
      <alignment horizontal="right" vertical="center" wrapText="1"/>
    </xf>
    <xf numFmtId="0" fontId="14" fillId="2" borderId="0" xfId="1" applyFont="1" applyFill="1" applyAlignment="1">
      <alignment horizontal="right" vertical="center" wrapText="1"/>
    </xf>
    <xf numFmtId="0" fontId="48" fillId="0" borderId="0" xfId="0" applyFont="1" applyAlignment="1">
      <alignment horizontal="center" vertical="center" wrapText="1"/>
    </xf>
    <xf numFmtId="0" fontId="72" fillId="2" borderId="7" xfId="1" applyFont="1" applyFill="1" applyBorder="1" applyAlignment="1">
      <alignment horizontal="right" vertical="center" wrapText="1" readingOrder="2"/>
    </xf>
    <xf numFmtId="0" fontId="8" fillId="0" borderId="0" xfId="0" quotePrefix="1" applyFont="1" applyAlignment="1">
      <alignment horizontal="center" vertical="center" wrapText="1"/>
    </xf>
    <xf numFmtId="0" fontId="8" fillId="0" borderId="0" xfId="0" applyFont="1" applyAlignment="1">
      <alignment horizontal="center" vertical="center" wrapText="1"/>
    </xf>
    <xf numFmtId="0" fontId="5" fillId="0" borderId="0" xfId="0" applyFont="1" applyAlignment="1">
      <alignment horizontal="right" vertical="center" wrapText="1" readingOrder="2"/>
    </xf>
    <xf numFmtId="0" fontId="3" fillId="2" borderId="0" xfId="0" quotePrefix="1" applyFont="1" applyFill="1" applyAlignment="1">
      <alignment horizontal="right" vertical="center" readingOrder="2"/>
    </xf>
    <xf numFmtId="0" fontId="10" fillId="0" borderId="5" xfId="0" applyFont="1" applyBorder="1" applyAlignment="1">
      <alignment horizontal="left" vertical="center" wrapText="1"/>
    </xf>
    <xf numFmtId="1" fontId="14" fillId="2" borderId="2" xfId="0" applyNumberFormat="1" applyFont="1" applyFill="1" applyBorder="1" applyAlignment="1">
      <alignment horizontal="left" vertical="center" wrapText="1"/>
    </xf>
    <xf numFmtId="1" fontId="14" fillId="2" borderId="2" xfId="0" applyNumberFormat="1" applyFont="1" applyFill="1" applyBorder="1" applyAlignment="1">
      <alignment horizontal="right" vertical="center" wrapText="1"/>
    </xf>
    <xf numFmtId="1" fontId="14" fillId="2" borderId="9" xfId="0" applyNumberFormat="1" applyFont="1" applyFill="1" applyBorder="1" applyAlignment="1">
      <alignment horizontal="right" vertical="center" wrapText="1" readingOrder="2"/>
    </xf>
    <xf numFmtId="0" fontId="5" fillId="5" borderId="8" xfId="0" applyFont="1" applyFill="1" applyBorder="1" applyAlignment="1">
      <alignment horizontal="right" vertical="center" wrapText="1"/>
    </xf>
    <xf numFmtId="1" fontId="14" fillId="2" borderId="13" xfId="0" applyNumberFormat="1" applyFont="1" applyFill="1" applyBorder="1" applyAlignment="1">
      <alignment horizontal="right" vertical="center" wrapText="1"/>
    </xf>
    <xf numFmtId="0" fontId="4" fillId="0" borderId="5" xfId="1" applyFont="1" applyBorder="1" applyAlignment="1">
      <alignment horizontal="right" vertical="center" wrapText="1"/>
    </xf>
    <xf numFmtId="0" fontId="7" fillId="0" borderId="0" xfId="1" applyFont="1" applyAlignment="1">
      <alignment horizontal="center" vertical="center" wrapText="1"/>
    </xf>
    <xf numFmtId="0" fontId="31" fillId="6" borderId="6" xfId="0" applyFont="1" applyFill="1" applyBorder="1" applyAlignment="1">
      <alignment horizontal="center" vertical="center" wrapText="1"/>
    </xf>
    <xf numFmtId="0" fontId="31" fillId="6" borderId="7" xfId="1" applyFont="1" applyFill="1" applyBorder="1" applyAlignment="1">
      <alignment horizontal="center" vertical="center" wrapText="1"/>
    </xf>
    <xf numFmtId="0" fontId="23" fillId="2" borderId="2" xfId="1" applyFont="1" applyFill="1" applyBorder="1" applyAlignment="1">
      <alignment horizontal="right" vertical="center" wrapText="1"/>
    </xf>
    <xf numFmtId="0" fontId="16" fillId="2" borderId="17" xfId="0" applyFont="1" applyFill="1" applyBorder="1" applyAlignment="1">
      <alignment horizontal="center" vertical="center"/>
    </xf>
    <xf numFmtId="0" fontId="31" fillId="6" borderId="4" xfId="1" quotePrefix="1" applyFont="1" applyFill="1" applyBorder="1" applyAlignment="1">
      <alignment horizontal="right" vertical="center" wrapText="1"/>
    </xf>
    <xf numFmtId="0" fontId="31" fillId="6" borderId="4" xfId="1" applyFont="1" applyFill="1" applyBorder="1" applyAlignment="1">
      <alignment horizontal="right" vertical="center" wrapText="1"/>
    </xf>
    <xf numFmtId="0" fontId="21" fillId="2" borderId="0" xfId="0" applyFont="1" applyFill="1" applyAlignment="1">
      <alignment horizontal="right" vertical="center"/>
    </xf>
    <xf numFmtId="0" fontId="21" fillId="2" borderId="0" xfId="8" applyFont="1" applyFill="1" applyAlignment="1">
      <alignment horizontal="right" vertical="center" wrapText="1"/>
    </xf>
    <xf numFmtId="0" fontId="35" fillId="2" borderId="7" xfId="0" applyFont="1" applyFill="1" applyBorder="1" applyAlignment="1">
      <alignment horizontal="right" vertical="center" wrapText="1"/>
    </xf>
    <xf numFmtId="0" fontId="10" fillId="0" borderId="0" xfId="0" applyFont="1" applyAlignment="1">
      <alignment horizontal="right" vertical="center" wrapText="1"/>
    </xf>
    <xf numFmtId="0" fontId="10" fillId="0" borderId="7" xfId="0" applyFont="1" applyBorder="1" applyAlignment="1">
      <alignment horizontal="right" vertical="center" wrapText="1"/>
    </xf>
    <xf numFmtId="0" fontId="21" fillId="2" borderId="0" xfId="0" applyFont="1" applyFill="1" applyAlignment="1">
      <alignment horizontal="right" vertical="center" wrapText="1"/>
    </xf>
    <xf numFmtId="0" fontId="23" fillId="2" borderId="9" xfId="1" applyFont="1" applyFill="1" applyBorder="1" applyAlignment="1">
      <alignment horizontal="right" vertical="center" wrapText="1"/>
    </xf>
    <xf numFmtId="0" fontId="41" fillId="0" borderId="23" xfId="1" applyFont="1" applyBorder="1" applyAlignment="1">
      <alignment horizontal="center" vertical="center" wrapText="1"/>
    </xf>
    <xf numFmtId="0" fontId="41" fillId="0" borderId="16" xfId="1" applyFont="1" applyBorder="1" applyAlignment="1">
      <alignment horizontal="center" vertical="center" wrapText="1"/>
    </xf>
    <xf numFmtId="0" fontId="45" fillId="3" borderId="22" xfId="1" quotePrefix="1" applyFont="1" applyFill="1" applyBorder="1" applyAlignment="1">
      <alignment horizontal="center" vertical="center" wrapText="1"/>
    </xf>
    <xf numFmtId="0" fontId="45" fillId="3" borderId="23" xfId="1" quotePrefix="1" applyFont="1" applyFill="1" applyBorder="1" applyAlignment="1">
      <alignment horizontal="center" vertical="center" wrapText="1"/>
    </xf>
    <xf numFmtId="0" fontId="45" fillId="3" borderId="16" xfId="1" quotePrefix="1" applyFont="1" applyFill="1" applyBorder="1" applyAlignment="1">
      <alignment horizontal="center" vertical="center" wrapText="1"/>
    </xf>
    <xf numFmtId="0" fontId="23" fillId="2" borderId="2" xfId="1" quotePrefix="1" applyFont="1" applyFill="1" applyBorder="1" applyAlignment="1">
      <alignment horizontal="right" vertical="center" wrapText="1"/>
    </xf>
    <xf numFmtId="0" fontId="16" fillId="0" borderId="1" xfId="0" quotePrefix="1" applyFont="1" applyBorder="1" applyAlignment="1">
      <alignment horizontal="right" vertical="center" wrapText="1"/>
    </xf>
    <xf numFmtId="0" fontId="16" fillId="0" borderId="1" xfId="0" applyFont="1" applyBorder="1" applyAlignment="1">
      <alignment horizontal="right" vertical="center" wrapText="1"/>
    </xf>
    <xf numFmtId="0" fontId="8" fillId="0" borderId="0" xfId="0" quotePrefix="1" applyFont="1" applyAlignment="1">
      <alignment horizontal="right" vertical="center" wrapText="1"/>
    </xf>
    <xf numFmtId="0" fontId="8" fillId="0" borderId="0" xfId="0" applyFont="1" applyAlignment="1">
      <alignment horizontal="right" vertical="center" wrapText="1"/>
    </xf>
    <xf numFmtId="0" fontId="23" fillId="2" borderId="13" xfId="1" applyFont="1" applyFill="1" applyBorder="1" applyAlignment="1">
      <alignment horizontal="right" vertical="center" wrapText="1"/>
    </xf>
    <xf numFmtId="0" fontId="31" fillId="6" borderId="7" xfId="1" applyFont="1" applyFill="1" applyBorder="1" applyAlignment="1">
      <alignment horizontal="right" vertical="center" wrapText="1"/>
    </xf>
    <xf numFmtId="0" fontId="31" fillId="6" borderId="6" xfId="1" applyFont="1" applyFill="1" applyBorder="1" applyAlignment="1">
      <alignment horizontal="right" vertical="center" wrapText="1"/>
    </xf>
    <xf numFmtId="0" fontId="31" fillId="6" borderId="11" xfId="1" applyFont="1" applyFill="1" applyBorder="1" applyAlignment="1">
      <alignment horizontal="center" vertical="center" wrapText="1"/>
    </xf>
    <xf numFmtId="2" fontId="0" fillId="0" borderId="0" xfId="0" applyNumberFormat="1" applyAlignment="1">
      <alignment horizontal="center" vertical="center"/>
    </xf>
  </cellXfs>
  <cellStyles count="12">
    <cellStyle name="Comma" xfId="9" builtinId="3"/>
    <cellStyle name="Normal 2" xfId="1" xr:uid="{00000000-0005-0000-0000-000002000000}"/>
    <cellStyle name="Normal 2 2" xfId="2" xr:uid="{00000000-0005-0000-0000-000003000000}"/>
    <cellStyle name="Normal 2 3" xfId="3" xr:uid="{00000000-0005-0000-0000-000004000000}"/>
    <cellStyle name="Normal 2 4" xfId="8" xr:uid="{00000000-0005-0000-0000-000005000000}"/>
    <cellStyle name="Normal 2 5" xfId="10" xr:uid="{00000000-0005-0000-0000-000006000000}"/>
    <cellStyle name="Normal 3" xfId="4" xr:uid="{00000000-0005-0000-0000-000007000000}"/>
    <cellStyle name="Normal 4" xfId="5" xr:uid="{00000000-0005-0000-0000-000008000000}"/>
    <cellStyle name="Normal 5" xfId="11" xr:uid="{00000000-0005-0000-0000-000009000000}"/>
    <cellStyle name="Normal 6" xfId="6" xr:uid="{00000000-0005-0000-0000-00000A000000}"/>
    <cellStyle name="Percent 6" xfId="7" xr:uid="{00000000-0005-0000-0000-00000B000000}"/>
    <cellStyle name="عادي" xfId="0" builtinId="0"/>
  </cellStyles>
  <dxfs count="0"/>
  <tableStyles count="0" defaultTableStyle="TableStyleMedium9" defaultPivotStyle="PivotStyleLight16"/>
  <colors>
    <mruColors>
      <color rgb="FFF9BD8B"/>
      <color rgb="FF432003"/>
      <color rgb="FFFF99FF"/>
      <color rgb="FFFFCCFF"/>
      <color rgb="FF5C2C04"/>
      <color rgb="FFFFCC99"/>
      <color rgb="FFFBD6B7"/>
      <color rgb="FFFBE1EB"/>
      <color rgb="FFA26000"/>
      <color rgb="FFFAC7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I25"/>
  <sheetViews>
    <sheetView rightToLeft="1" view="pageBreakPreview" zoomScale="130" zoomScaleSheetLayoutView="130" workbookViewId="0">
      <selection activeCell="D7" sqref="D7"/>
    </sheetView>
  </sheetViews>
  <sheetFormatPr defaultColWidth="9" defaultRowHeight="15" x14ac:dyDescent="0.25"/>
  <cols>
    <col min="1" max="1" width="13.140625" customWidth="1"/>
    <col min="2" max="2" width="14.28515625" customWidth="1"/>
    <col min="3" max="3" width="15.7109375" customWidth="1"/>
    <col min="4" max="4" width="18.7109375" customWidth="1"/>
    <col min="5" max="5" width="16.7109375" customWidth="1"/>
    <col min="6" max="6" width="15.7109375" customWidth="1"/>
    <col min="7" max="7" width="16.28515625" customWidth="1"/>
  </cols>
  <sheetData>
    <row r="1" spans="1:9" ht="29.25" customHeight="1" x14ac:dyDescent="0.25">
      <c r="A1" s="385" t="s">
        <v>240</v>
      </c>
      <c r="B1" s="386"/>
      <c r="C1" s="386"/>
      <c r="D1" s="386"/>
      <c r="E1" s="386"/>
      <c r="F1" s="386"/>
      <c r="G1" s="386"/>
    </row>
    <row r="2" spans="1:9" ht="24" customHeight="1" thickBot="1" x14ac:dyDescent="0.3">
      <c r="A2" s="56" t="s">
        <v>241</v>
      </c>
      <c r="B2" s="6"/>
      <c r="C2" s="6"/>
      <c r="D2" s="6"/>
      <c r="E2" s="6"/>
      <c r="F2" s="6"/>
      <c r="G2" s="6"/>
    </row>
    <row r="3" spans="1:9" ht="33" customHeight="1" thickTop="1" x14ac:dyDescent="0.25">
      <c r="A3" s="387" t="s">
        <v>242</v>
      </c>
      <c r="B3" s="387" t="s">
        <v>20</v>
      </c>
      <c r="C3" s="387" t="s">
        <v>243</v>
      </c>
      <c r="D3" s="387" t="s">
        <v>244</v>
      </c>
      <c r="E3" s="387" t="s">
        <v>245</v>
      </c>
      <c r="F3" s="389" t="s">
        <v>246</v>
      </c>
      <c r="G3" s="389"/>
    </row>
    <row r="4" spans="1:9" ht="28.5" customHeight="1" x14ac:dyDescent="0.25">
      <c r="A4" s="388"/>
      <c r="B4" s="388"/>
      <c r="C4" s="388"/>
      <c r="D4" s="388"/>
      <c r="E4" s="388"/>
      <c r="F4" s="47" t="s">
        <v>247</v>
      </c>
      <c r="G4" s="47" t="s">
        <v>248</v>
      </c>
    </row>
    <row r="5" spans="1:9" s="280" customFormat="1" ht="31.9" customHeight="1" x14ac:dyDescent="0.2">
      <c r="A5" s="278">
        <v>2016</v>
      </c>
      <c r="B5" s="30">
        <v>204</v>
      </c>
      <c r="C5" s="43">
        <v>26070.3</v>
      </c>
      <c r="D5" s="279">
        <v>65</v>
      </c>
      <c r="E5" s="279">
        <v>156</v>
      </c>
      <c r="F5" s="39">
        <v>87.1</v>
      </c>
      <c r="G5" s="39">
        <v>63.9</v>
      </c>
    </row>
    <row r="6" spans="1:9" s="280" customFormat="1" ht="31.9" customHeight="1" x14ac:dyDescent="0.2">
      <c r="A6" s="281">
        <v>2017</v>
      </c>
      <c r="B6" s="40">
        <v>251</v>
      </c>
      <c r="C6" s="282">
        <v>24622.2</v>
      </c>
      <c r="D6" s="283">
        <v>82</v>
      </c>
      <c r="E6" s="283">
        <v>205</v>
      </c>
      <c r="F6" s="284">
        <v>87.7</v>
      </c>
      <c r="G6" s="284">
        <v>61.9</v>
      </c>
    </row>
    <row r="7" spans="1:9" s="280" customFormat="1" ht="31.9" customHeight="1" x14ac:dyDescent="0.2">
      <c r="A7" s="278">
        <v>2018</v>
      </c>
      <c r="B7" s="30">
        <v>261</v>
      </c>
      <c r="C7" s="43">
        <v>26370.2</v>
      </c>
      <c r="D7" s="279">
        <v>87</v>
      </c>
      <c r="E7" s="279">
        <v>213</v>
      </c>
      <c r="F7" s="39">
        <v>88.8</v>
      </c>
      <c r="G7" s="39">
        <v>63.5</v>
      </c>
    </row>
    <row r="8" spans="1:9" s="280" customFormat="1" ht="31.9" customHeight="1" x14ac:dyDescent="0.2">
      <c r="A8" s="285">
        <v>2019</v>
      </c>
      <c r="B8" s="64">
        <v>265</v>
      </c>
      <c r="C8" s="286">
        <v>29023.5</v>
      </c>
      <c r="D8" s="287">
        <v>77</v>
      </c>
      <c r="E8" s="287">
        <v>224</v>
      </c>
      <c r="F8" s="288">
        <v>88.7</v>
      </c>
      <c r="G8" s="288">
        <v>63.6</v>
      </c>
    </row>
    <row r="9" spans="1:9" s="280" customFormat="1" ht="31.9" customHeight="1" x14ac:dyDescent="0.2">
      <c r="A9" s="281">
        <v>2020</v>
      </c>
      <c r="B9" s="40">
        <v>265</v>
      </c>
      <c r="C9" s="282">
        <v>32415.1</v>
      </c>
      <c r="D9" s="283">
        <v>84</v>
      </c>
      <c r="E9" s="283">
        <v>220</v>
      </c>
      <c r="F9" s="284">
        <v>89.9</v>
      </c>
      <c r="G9" s="284">
        <v>64.599999999999994</v>
      </c>
    </row>
    <row r="10" spans="1:9" s="280" customFormat="1" ht="31.9" customHeight="1" x14ac:dyDescent="0.2">
      <c r="A10" s="281">
        <v>2021</v>
      </c>
      <c r="B10" s="40">
        <v>265</v>
      </c>
      <c r="C10" s="282">
        <v>30611.063835616442</v>
      </c>
      <c r="D10" s="283">
        <v>90</v>
      </c>
      <c r="E10" s="283">
        <v>221</v>
      </c>
      <c r="F10" s="284">
        <v>90.734130533720148</v>
      </c>
      <c r="G10" s="284">
        <v>65.667606870238473</v>
      </c>
    </row>
    <row r="11" spans="1:9" s="280" customFormat="1" ht="31.9" customHeight="1" x14ac:dyDescent="0.2">
      <c r="A11" s="281">
        <v>2022</v>
      </c>
      <c r="B11" s="40">
        <v>267</v>
      </c>
      <c r="C11" s="282">
        <v>32467.839178082195</v>
      </c>
      <c r="D11" s="283">
        <v>89</v>
      </c>
      <c r="E11" s="283">
        <v>223</v>
      </c>
      <c r="F11" s="284">
        <v>90.9</v>
      </c>
      <c r="G11" s="284">
        <v>66.3</v>
      </c>
      <c r="H11" s="289"/>
      <c r="I11" s="289"/>
    </row>
    <row r="12" spans="1:9" s="280" customFormat="1" ht="31.9" customHeight="1" x14ac:dyDescent="0.2">
      <c r="A12" s="281">
        <v>2023</v>
      </c>
      <c r="B12" s="40">
        <v>267</v>
      </c>
      <c r="C12" s="282">
        <v>32689.8</v>
      </c>
      <c r="D12" s="283">
        <v>96</v>
      </c>
      <c r="E12" s="283">
        <v>222</v>
      </c>
      <c r="F12" s="284">
        <v>92</v>
      </c>
      <c r="G12" s="284">
        <v>67</v>
      </c>
      <c r="H12" s="289"/>
      <c r="I12" s="289"/>
    </row>
    <row r="13" spans="1:9" s="280" customFormat="1" ht="31.9" customHeight="1" thickBot="1" x14ac:dyDescent="0.25">
      <c r="A13" s="290">
        <v>2024</v>
      </c>
      <c r="B13" s="291">
        <v>267</v>
      </c>
      <c r="C13" s="292">
        <v>35168.199999999997</v>
      </c>
      <c r="D13" s="293">
        <v>116</v>
      </c>
      <c r="E13" s="293">
        <v>212</v>
      </c>
      <c r="F13" s="294">
        <v>92.8</v>
      </c>
      <c r="G13" s="294">
        <v>69</v>
      </c>
    </row>
    <row r="14" spans="1:9" ht="18" customHeight="1" thickTop="1" x14ac:dyDescent="0.25">
      <c r="A14" s="375" t="s">
        <v>249</v>
      </c>
      <c r="B14" s="295"/>
      <c r="C14" s="296"/>
      <c r="D14" s="296"/>
      <c r="E14" s="296"/>
      <c r="F14" s="297"/>
      <c r="G14" s="296"/>
    </row>
    <row r="15" spans="1:9" ht="20.100000000000001" customHeight="1" x14ac:dyDescent="0.25">
      <c r="A15" s="390" t="s">
        <v>250</v>
      </c>
      <c r="B15" s="390"/>
      <c r="C15" s="390"/>
      <c r="D15" s="390"/>
      <c r="E15" s="390"/>
      <c r="F15" s="390"/>
      <c r="G15" s="390"/>
    </row>
    <row r="16" spans="1:9" ht="20.100000000000001" customHeight="1" x14ac:dyDescent="0.25">
      <c r="A16" s="390" t="s">
        <v>251</v>
      </c>
      <c r="B16" s="390"/>
      <c r="C16" s="390"/>
      <c r="D16" s="390"/>
      <c r="E16" s="390"/>
      <c r="F16" s="390"/>
      <c r="G16" s="390"/>
    </row>
    <row r="17" spans="1:9" ht="13.9" customHeight="1" x14ac:dyDescent="0.25">
      <c r="A17" s="390"/>
      <c r="B17" s="390"/>
      <c r="C17" s="390"/>
      <c r="D17" s="390"/>
      <c r="E17" s="390"/>
      <c r="F17" s="390"/>
      <c r="G17" s="390"/>
    </row>
    <row r="18" spans="1:9" ht="17.100000000000001" customHeight="1" x14ac:dyDescent="0.25">
      <c r="A18" s="393" t="s">
        <v>183</v>
      </c>
      <c r="B18" s="394"/>
      <c r="C18" s="394"/>
      <c r="D18" s="394"/>
      <c r="E18" s="394"/>
      <c r="F18" s="394"/>
      <c r="G18" s="394"/>
      <c r="H18" s="394"/>
      <c r="I18" s="165"/>
    </row>
    <row r="19" spans="1:9" s="2" customFormat="1" ht="2.4500000000000002" hidden="1" customHeight="1" x14ac:dyDescent="0.25">
      <c r="A19" s="42"/>
      <c r="B19" s="42"/>
      <c r="C19" s="42"/>
      <c r="D19" s="42"/>
      <c r="E19" s="42"/>
      <c r="F19" s="42"/>
      <c r="G19" s="42"/>
      <c r="H19" s="42"/>
      <c r="I19" s="42"/>
    </row>
    <row r="20" spans="1:9" s="2" customFormat="1" ht="15" customHeight="1" x14ac:dyDescent="0.25">
      <c r="A20" s="395" t="s">
        <v>319</v>
      </c>
      <c r="B20" s="395"/>
      <c r="C20" s="395"/>
      <c r="D20" s="395"/>
      <c r="E20" s="395"/>
      <c r="F20" s="395"/>
      <c r="G20" s="395"/>
      <c r="H20" s="42"/>
      <c r="I20" s="42"/>
    </row>
    <row r="21" spans="1:9" s="2" customFormat="1" ht="15.6" customHeight="1" x14ac:dyDescent="0.25">
      <c r="A21" s="42"/>
      <c r="B21" s="42"/>
      <c r="C21" s="42"/>
      <c r="D21" s="42"/>
      <c r="E21" s="42"/>
      <c r="F21" s="42"/>
      <c r="G21" s="42"/>
      <c r="H21" s="42"/>
      <c r="I21" s="42"/>
    </row>
    <row r="22" spans="1:9" ht="10.15" customHeight="1" x14ac:dyDescent="0.25">
      <c r="A22" s="390"/>
      <c r="B22" s="390"/>
      <c r="C22" s="390"/>
      <c r="D22" s="390"/>
      <c r="E22" s="390"/>
      <c r="F22" s="390"/>
      <c r="G22" s="390"/>
    </row>
    <row r="23" spans="1:9" ht="0.6" hidden="1" customHeight="1" x14ac:dyDescent="0.25">
      <c r="A23" s="26"/>
      <c r="B23" s="26"/>
      <c r="C23" s="26"/>
      <c r="D23" s="26"/>
      <c r="E23" s="26"/>
      <c r="F23" s="26"/>
      <c r="G23" s="26"/>
    </row>
    <row r="24" spans="1:9" ht="24" customHeight="1" x14ac:dyDescent="0.25">
      <c r="A24" s="391" t="s">
        <v>145</v>
      </c>
      <c r="B24" s="391"/>
      <c r="C24" s="391"/>
      <c r="D24" s="41"/>
      <c r="E24" s="41"/>
      <c r="F24" s="392">
        <v>13</v>
      </c>
      <c r="G24" s="392"/>
    </row>
    <row r="25" spans="1:9" ht="18" customHeight="1" x14ac:dyDescent="0.25">
      <c r="C25" s="298"/>
      <c r="D25" s="298"/>
      <c r="E25" s="298"/>
    </row>
  </sheetData>
  <mergeCells count="15">
    <mergeCell ref="A22:G22"/>
    <mergeCell ref="A24:C24"/>
    <mergeCell ref="F24:G24"/>
    <mergeCell ref="A15:G15"/>
    <mergeCell ref="A16:G16"/>
    <mergeCell ref="A17:G17"/>
    <mergeCell ref="A18:H18"/>
    <mergeCell ref="A20:G20"/>
    <mergeCell ref="A1:G1"/>
    <mergeCell ref="A3:A4"/>
    <mergeCell ref="B3:B4"/>
    <mergeCell ref="C3:C4"/>
    <mergeCell ref="D3:D4"/>
    <mergeCell ref="E3:E4"/>
    <mergeCell ref="F3:G3"/>
  </mergeCells>
  <printOptions horizontalCentered="1"/>
  <pageMargins left="0.511811023622047" right="0.511811023622047" top="0.59055118110236204" bottom="0.196850393700787" header="0.31496062992126" footer="0.31496062992126"/>
  <pageSetup paperSize="9" scale="9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P31"/>
  <sheetViews>
    <sheetView rightToLeft="1" view="pageBreakPreview" topLeftCell="A10" zoomScale="130" zoomScaleSheetLayoutView="130" workbookViewId="0">
      <selection activeCell="F4" sqref="F4"/>
    </sheetView>
  </sheetViews>
  <sheetFormatPr defaultColWidth="9" defaultRowHeight="15" x14ac:dyDescent="0.25"/>
  <cols>
    <col min="1" max="1" width="13.42578125" customWidth="1"/>
    <col min="2" max="2" width="11.5703125" customWidth="1"/>
    <col min="3" max="3" width="12.85546875" customWidth="1"/>
    <col min="4" max="4" width="11.5703125" customWidth="1"/>
    <col min="5" max="5" width="0.5703125" customWidth="1"/>
    <col min="6" max="8" width="11.5703125" customWidth="1"/>
    <col min="9" max="9" width="0.5703125" customWidth="1"/>
    <col min="10" max="12" width="13.5703125" customWidth="1"/>
    <col min="13" max="13" width="28.85546875" customWidth="1"/>
  </cols>
  <sheetData>
    <row r="1" spans="1:16" ht="24.75" customHeight="1" x14ac:dyDescent="0.25">
      <c r="A1" s="434" t="s">
        <v>156</v>
      </c>
      <c r="B1" s="435"/>
      <c r="C1" s="435"/>
      <c r="D1" s="435"/>
      <c r="E1" s="435"/>
      <c r="F1" s="435"/>
      <c r="G1" s="435"/>
      <c r="H1" s="435"/>
      <c r="I1" s="435"/>
      <c r="J1" s="435"/>
      <c r="K1" s="435"/>
      <c r="L1" s="435"/>
    </row>
    <row r="2" spans="1:16" ht="22.5" customHeight="1" thickBot="1" x14ac:dyDescent="0.3">
      <c r="A2" s="58" t="s">
        <v>99</v>
      </c>
      <c r="B2" s="7"/>
      <c r="C2" s="7"/>
      <c r="D2" s="7"/>
      <c r="E2" s="7"/>
      <c r="F2" s="7"/>
      <c r="G2" s="7"/>
      <c r="H2" s="7"/>
      <c r="I2" s="7"/>
      <c r="J2" s="7"/>
      <c r="K2" s="7"/>
      <c r="L2" s="7"/>
    </row>
    <row r="3" spans="1:16" ht="30" customHeight="1" thickTop="1" x14ac:dyDescent="0.25">
      <c r="A3" s="387" t="s">
        <v>0</v>
      </c>
      <c r="B3" s="389" t="s">
        <v>82</v>
      </c>
      <c r="C3" s="389"/>
      <c r="D3" s="389"/>
      <c r="E3" s="399"/>
      <c r="F3" s="389" t="s">
        <v>150</v>
      </c>
      <c r="G3" s="389"/>
      <c r="H3" s="389"/>
      <c r="I3" s="399"/>
      <c r="J3" s="389" t="s">
        <v>151</v>
      </c>
      <c r="K3" s="389"/>
      <c r="L3" s="389"/>
    </row>
    <row r="4" spans="1:16" ht="35.25" customHeight="1" x14ac:dyDescent="0.25">
      <c r="A4" s="388"/>
      <c r="B4" s="47" t="s">
        <v>83</v>
      </c>
      <c r="C4" s="47" t="s">
        <v>92</v>
      </c>
      <c r="D4" s="47" t="s">
        <v>14</v>
      </c>
      <c r="E4" s="400"/>
      <c r="F4" s="47" t="s">
        <v>16</v>
      </c>
      <c r="G4" s="47" t="s">
        <v>114</v>
      </c>
      <c r="H4" s="47" t="s">
        <v>14</v>
      </c>
      <c r="I4" s="400"/>
      <c r="J4" s="47" t="s">
        <v>16</v>
      </c>
      <c r="K4" s="47" t="s">
        <v>114</v>
      </c>
      <c r="L4" s="47" t="s">
        <v>14</v>
      </c>
    </row>
    <row r="5" spans="1:16" ht="24" customHeight="1" x14ac:dyDescent="0.25">
      <c r="A5" s="110" t="s">
        <v>1</v>
      </c>
      <c r="B5" s="171">
        <v>1</v>
      </c>
      <c r="C5" s="171">
        <v>0</v>
      </c>
      <c r="D5" s="30">
        <f t="shared" ref="D5:D21" si="0">SUM(B5:C5)</f>
        <v>1</v>
      </c>
      <c r="E5" s="30"/>
      <c r="F5" s="30">
        <v>0</v>
      </c>
      <c r="G5" s="30">
        <v>1</v>
      </c>
      <c r="H5" s="30">
        <f t="shared" ref="H5:H21" si="1">SUM(F5:G5)</f>
        <v>1</v>
      </c>
      <c r="I5" s="172">
        <f>SUM(F5:H5)</f>
        <v>2</v>
      </c>
      <c r="J5" s="30">
        <v>0</v>
      </c>
      <c r="K5" s="30">
        <v>0</v>
      </c>
      <c r="L5" s="30">
        <f t="shared" ref="L5:L21" si="2">SUM(J5:K5)</f>
        <v>0</v>
      </c>
    </row>
    <row r="6" spans="1:16" ht="24" customHeight="1" x14ac:dyDescent="0.25">
      <c r="A6" s="110" t="s">
        <v>2</v>
      </c>
      <c r="B6" s="30">
        <v>2</v>
      </c>
      <c r="C6" s="30">
        <v>0</v>
      </c>
      <c r="D6" s="30">
        <f t="shared" si="0"/>
        <v>2</v>
      </c>
      <c r="E6" s="30"/>
      <c r="F6" s="30">
        <v>2</v>
      </c>
      <c r="G6" s="186">
        <v>0</v>
      </c>
      <c r="H6" s="30">
        <f t="shared" si="1"/>
        <v>2</v>
      </c>
      <c r="I6" s="172"/>
      <c r="J6" s="30">
        <v>0</v>
      </c>
      <c r="K6" s="186">
        <v>0</v>
      </c>
      <c r="L6" s="30">
        <f t="shared" si="2"/>
        <v>0</v>
      </c>
    </row>
    <row r="7" spans="1:16" ht="24" customHeight="1" x14ac:dyDescent="0.25">
      <c r="A7" s="110" t="s">
        <v>3</v>
      </c>
      <c r="B7" s="30">
        <v>0</v>
      </c>
      <c r="C7" s="30">
        <v>13</v>
      </c>
      <c r="D7" s="30">
        <f t="shared" si="0"/>
        <v>13</v>
      </c>
      <c r="E7" s="30"/>
      <c r="F7" s="30">
        <v>0</v>
      </c>
      <c r="G7" s="186">
        <v>0</v>
      </c>
      <c r="H7" s="30">
        <f t="shared" si="1"/>
        <v>0</v>
      </c>
      <c r="I7" s="172"/>
      <c r="J7" s="30">
        <v>0</v>
      </c>
      <c r="K7" s="186">
        <v>13</v>
      </c>
      <c r="L7" s="30">
        <f t="shared" si="2"/>
        <v>13</v>
      </c>
    </row>
    <row r="8" spans="1:16" ht="24" customHeight="1" x14ac:dyDescent="0.25">
      <c r="A8" s="110" t="s">
        <v>15</v>
      </c>
      <c r="B8" s="171">
        <v>0</v>
      </c>
      <c r="C8" s="171">
        <v>6</v>
      </c>
      <c r="D8" s="30">
        <f t="shared" si="0"/>
        <v>6</v>
      </c>
      <c r="E8" s="30"/>
      <c r="F8" s="218">
        <v>0</v>
      </c>
      <c r="G8" s="218">
        <v>0</v>
      </c>
      <c r="H8" s="218">
        <f t="shared" si="1"/>
        <v>0</v>
      </c>
      <c r="I8" s="234"/>
      <c r="J8" s="218">
        <v>0</v>
      </c>
      <c r="K8" s="218">
        <v>6</v>
      </c>
      <c r="L8" s="30">
        <f t="shared" si="2"/>
        <v>6</v>
      </c>
    </row>
    <row r="9" spans="1:16" ht="24" customHeight="1" x14ac:dyDescent="0.25">
      <c r="A9" s="110" t="s">
        <v>23</v>
      </c>
      <c r="B9" s="30">
        <v>14</v>
      </c>
      <c r="C9" s="30">
        <v>15</v>
      </c>
      <c r="D9" s="30">
        <f t="shared" si="0"/>
        <v>29</v>
      </c>
      <c r="E9" s="30"/>
      <c r="F9" s="30">
        <v>9</v>
      </c>
      <c r="G9" s="186">
        <v>5</v>
      </c>
      <c r="H9" s="30">
        <f t="shared" si="1"/>
        <v>14</v>
      </c>
      <c r="I9" s="30"/>
      <c r="J9" s="30">
        <v>0</v>
      </c>
      <c r="K9" s="186">
        <v>15</v>
      </c>
      <c r="L9" s="30">
        <f t="shared" si="2"/>
        <v>15</v>
      </c>
    </row>
    <row r="10" spans="1:16" ht="24" customHeight="1" x14ac:dyDescent="0.25">
      <c r="A10" s="110" t="s">
        <v>24</v>
      </c>
      <c r="B10" s="30">
        <v>0</v>
      </c>
      <c r="C10" s="30">
        <v>4</v>
      </c>
      <c r="D10" s="30">
        <f t="shared" si="0"/>
        <v>4</v>
      </c>
      <c r="E10" s="30"/>
      <c r="F10" s="40">
        <v>0</v>
      </c>
      <c r="G10" s="210">
        <v>0</v>
      </c>
      <c r="H10" s="40">
        <f t="shared" si="1"/>
        <v>0</v>
      </c>
      <c r="I10" s="40"/>
      <c r="J10" s="40">
        <v>0</v>
      </c>
      <c r="K10" s="210">
        <v>4</v>
      </c>
      <c r="L10" s="40">
        <f t="shared" si="2"/>
        <v>4</v>
      </c>
    </row>
    <row r="11" spans="1:16" ht="24" customHeight="1" x14ac:dyDescent="0.25">
      <c r="A11" s="110" t="s">
        <v>4</v>
      </c>
      <c r="B11" s="30">
        <v>0</v>
      </c>
      <c r="C11" s="30">
        <v>5</v>
      </c>
      <c r="D11" s="30">
        <f t="shared" si="0"/>
        <v>5</v>
      </c>
      <c r="E11" s="30"/>
      <c r="F11" s="30">
        <v>0</v>
      </c>
      <c r="G11" s="186">
        <v>0</v>
      </c>
      <c r="H11" s="30">
        <f t="shared" si="1"/>
        <v>0</v>
      </c>
      <c r="I11" s="30"/>
      <c r="J11" s="30">
        <v>1</v>
      </c>
      <c r="K11" s="186">
        <v>4</v>
      </c>
      <c r="L11" s="30">
        <f t="shared" si="2"/>
        <v>5</v>
      </c>
    </row>
    <row r="12" spans="1:16" ht="24" customHeight="1" x14ac:dyDescent="0.25">
      <c r="A12" s="110" t="s">
        <v>5</v>
      </c>
      <c r="B12" s="30">
        <v>1</v>
      </c>
      <c r="C12" s="30">
        <v>5</v>
      </c>
      <c r="D12" s="30">
        <f t="shared" si="0"/>
        <v>6</v>
      </c>
      <c r="E12" s="30"/>
      <c r="F12" s="30">
        <v>1</v>
      </c>
      <c r="G12" s="186">
        <v>0</v>
      </c>
      <c r="H12" s="30">
        <f t="shared" si="1"/>
        <v>1</v>
      </c>
      <c r="I12" s="172"/>
      <c r="J12" s="30">
        <v>0</v>
      </c>
      <c r="K12" s="186">
        <v>5</v>
      </c>
      <c r="L12" s="30">
        <f t="shared" si="2"/>
        <v>5</v>
      </c>
      <c r="M12" s="2"/>
    </row>
    <row r="13" spans="1:16" ht="24" customHeight="1" x14ac:dyDescent="0.25">
      <c r="A13" s="110" t="s">
        <v>6</v>
      </c>
      <c r="B13" s="173">
        <v>0</v>
      </c>
      <c r="C13" s="173">
        <v>0</v>
      </c>
      <c r="D13" s="30">
        <f t="shared" si="0"/>
        <v>0</v>
      </c>
      <c r="E13" s="30"/>
      <c r="F13" s="173">
        <v>0</v>
      </c>
      <c r="G13" s="208">
        <v>0</v>
      </c>
      <c r="H13" s="173">
        <f t="shared" si="1"/>
        <v>0</v>
      </c>
      <c r="I13" s="173"/>
      <c r="J13" s="173">
        <v>0</v>
      </c>
      <c r="K13" s="208">
        <v>0</v>
      </c>
      <c r="L13" s="30">
        <f t="shared" si="2"/>
        <v>0</v>
      </c>
      <c r="M13" s="129"/>
    </row>
    <row r="14" spans="1:16" ht="24" customHeight="1" x14ac:dyDescent="0.25">
      <c r="A14" s="110" t="s">
        <v>22</v>
      </c>
      <c r="B14" s="30">
        <v>0</v>
      </c>
      <c r="C14" s="30">
        <v>19</v>
      </c>
      <c r="D14" s="30">
        <f t="shared" si="0"/>
        <v>19</v>
      </c>
      <c r="E14" s="30"/>
      <c r="F14" s="30">
        <v>0</v>
      </c>
      <c r="G14" s="30">
        <v>0</v>
      </c>
      <c r="H14" s="30">
        <f t="shared" si="1"/>
        <v>0</v>
      </c>
      <c r="I14" s="30"/>
      <c r="J14" s="30">
        <v>0</v>
      </c>
      <c r="K14" s="30">
        <v>19</v>
      </c>
      <c r="L14" s="30">
        <f t="shared" si="2"/>
        <v>19</v>
      </c>
      <c r="M14" s="146"/>
    </row>
    <row r="15" spans="1:16" ht="24" customHeight="1" x14ac:dyDescent="0.25">
      <c r="A15" s="110" t="s">
        <v>8</v>
      </c>
      <c r="B15" s="30">
        <v>5</v>
      </c>
      <c r="C15" s="30">
        <v>2</v>
      </c>
      <c r="D15" s="30">
        <f t="shared" si="0"/>
        <v>7</v>
      </c>
      <c r="E15" s="30"/>
      <c r="F15" s="30">
        <v>4</v>
      </c>
      <c r="G15" s="186">
        <v>1</v>
      </c>
      <c r="H15" s="30">
        <f t="shared" si="1"/>
        <v>5</v>
      </c>
      <c r="I15" s="30"/>
      <c r="J15" s="30">
        <v>1</v>
      </c>
      <c r="K15" s="186">
        <v>1</v>
      </c>
      <c r="L15" s="30">
        <f t="shared" si="2"/>
        <v>2</v>
      </c>
      <c r="M15" s="436"/>
      <c r="N15" s="436"/>
      <c r="O15" s="436"/>
      <c r="P15" s="436"/>
    </row>
    <row r="16" spans="1:16" s="11" customFormat="1" ht="24" customHeight="1" x14ac:dyDescent="0.25">
      <c r="A16" s="110" t="s">
        <v>9</v>
      </c>
      <c r="B16" s="173">
        <v>0</v>
      </c>
      <c r="C16" s="173">
        <v>14</v>
      </c>
      <c r="D16" s="173">
        <f t="shared" si="0"/>
        <v>14</v>
      </c>
      <c r="E16" s="173"/>
      <c r="F16" s="173">
        <v>0</v>
      </c>
      <c r="G16" s="173">
        <v>0</v>
      </c>
      <c r="H16" s="173">
        <f t="shared" si="1"/>
        <v>0</v>
      </c>
      <c r="I16" s="173"/>
      <c r="J16" s="173">
        <v>0</v>
      </c>
      <c r="K16" s="173">
        <v>14</v>
      </c>
      <c r="L16" s="30">
        <f t="shared" si="2"/>
        <v>14</v>
      </c>
    </row>
    <row r="17" spans="1:14" ht="24" customHeight="1" x14ac:dyDescent="0.25">
      <c r="A17" s="110" t="s">
        <v>10</v>
      </c>
      <c r="B17" s="173">
        <v>0</v>
      </c>
      <c r="C17" s="173">
        <v>0</v>
      </c>
      <c r="D17" s="30">
        <f t="shared" si="0"/>
        <v>0</v>
      </c>
      <c r="E17" s="30"/>
      <c r="F17" s="173">
        <v>0</v>
      </c>
      <c r="G17" s="208">
        <v>0</v>
      </c>
      <c r="H17" s="173">
        <f t="shared" si="1"/>
        <v>0</v>
      </c>
      <c r="I17" s="173"/>
      <c r="J17" s="173">
        <v>0</v>
      </c>
      <c r="K17" s="208">
        <v>0</v>
      </c>
      <c r="L17" s="30">
        <f t="shared" si="2"/>
        <v>0</v>
      </c>
    </row>
    <row r="18" spans="1:14" ht="24" customHeight="1" x14ac:dyDescent="0.25">
      <c r="A18" s="110" t="s">
        <v>11</v>
      </c>
      <c r="B18" s="30">
        <v>0</v>
      </c>
      <c r="C18" s="30">
        <v>0</v>
      </c>
      <c r="D18" s="30">
        <f t="shared" si="0"/>
        <v>0</v>
      </c>
      <c r="E18" s="30"/>
      <c r="F18" s="30">
        <v>0</v>
      </c>
      <c r="G18" s="186">
        <v>0</v>
      </c>
      <c r="H18" s="30">
        <f t="shared" si="1"/>
        <v>0</v>
      </c>
      <c r="I18" s="30"/>
      <c r="J18" s="30">
        <v>0</v>
      </c>
      <c r="K18" s="186">
        <v>0</v>
      </c>
      <c r="L18" s="30">
        <f t="shared" si="2"/>
        <v>0</v>
      </c>
    </row>
    <row r="19" spans="1:14" ht="24" customHeight="1" x14ac:dyDescent="0.25">
      <c r="A19" s="110" t="s">
        <v>12</v>
      </c>
      <c r="B19" s="30">
        <v>1</v>
      </c>
      <c r="C19" s="30">
        <v>2</v>
      </c>
      <c r="D19" s="30">
        <f t="shared" si="0"/>
        <v>3</v>
      </c>
      <c r="E19" s="30">
        <v>909953</v>
      </c>
      <c r="F19" s="30">
        <v>0</v>
      </c>
      <c r="G19" s="186">
        <v>1</v>
      </c>
      <c r="H19" s="30">
        <f t="shared" si="1"/>
        <v>1</v>
      </c>
      <c r="I19" s="30"/>
      <c r="J19" s="30">
        <v>1</v>
      </c>
      <c r="K19" s="186">
        <v>1</v>
      </c>
      <c r="L19" s="30">
        <f t="shared" si="2"/>
        <v>2</v>
      </c>
      <c r="M19" s="66"/>
    </row>
    <row r="20" spans="1:14" ht="24" customHeight="1" thickBot="1" x14ac:dyDescent="0.3">
      <c r="A20" s="142" t="s">
        <v>13</v>
      </c>
      <c r="B20" s="40">
        <v>6</v>
      </c>
      <c r="C20" s="40">
        <v>1</v>
      </c>
      <c r="D20" s="40">
        <f t="shared" si="0"/>
        <v>7</v>
      </c>
      <c r="E20" s="40"/>
      <c r="F20" s="40">
        <v>6</v>
      </c>
      <c r="G20" s="210">
        <v>0</v>
      </c>
      <c r="H20" s="40">
        <f t="shared" si="1"/>
        <v>6</v>
      </c>
      <c r="I20" s="40"/>
      <c r="J20" s="40">
        <v>0</v>
      </c>
      <c r="K20" s="210">
        <v>1</v>
      </c>
      <c r="L20" s="30">
        <f t="shared" si="2"/>
        <v>1</v>
      </c>
    </row>
    <row r="21" spans="1:14" ht="24" customHeight="1" thickTop="1" thickBot="1" x14ac:dyDescent="0.3">
      <c r="A21" s="48" t="s">
        <v>53</v>
      </c>
      <c r="B21" s="49">
        <f>SUM(B5:B20)</f>
        <v>30</v>
      </c>
      <c r="C21" s="54">
        <f>SUM(C5:C20)</f>
        <v>86</v>
      </c>
      <c r="D21" s="54">
        <f t="shared" si="0"/>
        <v>116</v>
      </c>
      <c r="E21" s="54"/>
      <c r="F21" s="49">
        <f>SUM(F5:F20)</f>
        <v>22</v>
      </c>
      <c r="G21" s="54">
        <f>SUM(G5:G20)</f>
        <v>8</v>
      </c>
      <c r="H21" s="54">
        <f t="shared" si="1"/>
        <v>30</v>
      </c>
      <c r="I21" s="54"/>
      <c r="J21" s="54">
        <f>SUM(J5:J20)</f>
        <v>3</v>
      </c>
      <c r="K21" s="54">
        <f>SUM(K5:K20)</f>
        <v>83</v>
      </c>
      <c r="L21" s="54">
        <f t="shared" si="2"/>
        <v>86</v>
      </c>
    </row>
    <row r="22" spans="1:14" ht="0.6" customHeight="1" thickTop="1" x14ac:dyDescent="0.25">
      <c r="A22" s="436"/>
      <c r="B22" s="436"/>
      <c r="C22" s="436"/>
      <c r="D22" s="436"/>
      <c r="E22" s="436"/>
      <c r="F22" s="436"/>
      <c r="G22" s="436"/>
      <c r="H22" s="436"/>
      <c r="I22" s="13"/>
      <c r="J22" s="9"/>
      <c r="K22" s="1"/>
      <c r="L22" s="1"/>
    </row>
    <row r="23" spans="1:14" ht="24.6" customHeight="1" thickTop="1" x14ac:dyDescent="0.25">
      <c r="A23" s="393" t="s">
        <v>183</v>
      </c>
      <c r="B23" s="394"/>
      <c r="C23" s="394"/>
      <c r="D23" s="394"/>
      <c r="E23" s="394"/>
      <c r="F23" s="394"/>
      <c r="G23" s="394"/>
      <c r="H23" s="394"/>
      <c r="I23" s="165"/>
    </row>
    <row r="24" spans="1:14" s="2" customFormat="1" ht="2.4500000000000002" hidden="1" customHeight="1" x14ac:dyDescent="0.25">
      <c r="A24" s="42"/>
      <c r="B24" s="42"/>
      <c r="C24" s="42"/>
      <c r="D24" s="42"/>
      <c r="E24" s="42"/>
      <c r="F24" s="42"/>
      <c r="G24" s="42"/>
      <c r="H24" s="42"/>
      <c r="I24" s="42"/>
    </row>
    <row r="25" spans="1:14" s="2" customFormat="1" ht="15" customHeight="1" x14ac:dyDescent="0.25">
      <c r="A25" s="395" t="s">
        <v>319</v>
      </c>
      <c r="B25" s="395"/>
      <c r="C25" s="395"/>
      <c r="D25" s="395"/>
      <c r="E25" s="395"/>
      <c r="F25" s="395"/>
      <c r="G25" s="395"/>
      <c r="H25" s="42"/>
      <c r="I25" s="42"/>
    </row>
    <row r="26" spans="1:14" ht="1.1499999999999999" hidden="1" customHeight="1" x14ac:dyDescent="0.25">
      <c r="A26" s="42"/>
      <c r="B26" s="42"/>
      <c r="C26" s="42"/>
      <c r="D26" s="42"/>
      <c r="E26" s="42"/>
      <c r="F26" s="42"/>
      <c r="G26" s="42"/>
      <c r="H26" s="42"/>
      <c r="I26" s="42"/>
      <c r="J26" s="42"/>
      <c r="K26" s="42"/>
      <c r="L26" s="42"/>
    </row>
    <row r="27" spans="1:14" ht="15" customHeight="1" x14ac:dyDescent="0.25">
      <c r="A27" s="42"/>
      <c r="B27" s="42"/>
      <c r="C27" s="42"/>
      <c r="D27" s="42"/>
      <c r="E27" s="42"/>
      <c r="F27" s="42"/>
      <c r="G27" s="42"/>
      <c r="H27" s="42"/>
      <c r="I27" s="42"/>
      <c r="J27" s="42"/>
      <c r="K27" s="42"/>
      <c r="L27" s="42"/>
    </row>
    <row r="28" spans="1:14" ht="16.899999999999999" customHeight="1" x14ac:dyDescent="0.25">
      <c r="A28" s="391" t="s">
        <v>145</v>
      </c>
      <c r="B28" s="391"/>
      <c r="C28" s="391"/>
      <c r="D28" s="391"/>
      <c r="E28" s="391"/>
      <c r="F28" s="391"/>
      <c r="G28" s="391"/>
      <c r="H28" s="392">
        <v>22</v>
      </c>
      <c r="I28" s="392"/>
      <c r="J28" s="392"/>
      <c r="K28" s="392"/>
      <c r="L28" s="392"/>
    </row>
    <row r="29" spans="1:14" ht="24" customHeight="1" x14ac:dyDescent="0.25"/>
    <row r="31" spans="1:14" x14ac:dyDescent="0.25">
      <c r="N31" s="146"/>
    </row>
  </sheetData>
  <mergeCells count="13">
    <mergeCell ref="A1:L1"/>
    <mergeCell ref="A3:A4"/>
    <mergeCell ref="F3:H3"/>
    <mergeCell ref="I3:I4"/>
    <mergeCell ref="J3:L3"/>
    <mergeCell ref="B3:D3"/>
    <mergeCell ref="E3:E4"/>
    <mergeCell ref="A25:G25"/>
    <mergeCell ref="M15:P15"/>
    <mergeCell ref="A22:H22"/>
    <mergeCell ref="A28:G28"/>
    <mergeCell ref="H28:L28"/>
    <mergeCell ref="A23:H23"/>
  </mergeCells>
  <printOptions horizontalCentered="1"/>
  <pageMargins left="0.51181102362204722" right="0.51181102362204722" top="0.59055118110236227" bottom="0.19685039370078741" header="0.31496062992125984" footer="0.31496062992125984"/>
  <pageSetup paperSize="9" scale="9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Q28"/>
  <sheetViews>
    <sheetView rightToLeft="1" view="pageBreakPreview" topLeftCell="A7" zoomScale="130" zoomScaleSheetLayoutView="130" workbookViewId="0">
      <selection activeCell="D21" sqref="D21"/>
    </sheetView>
  </sheetViews>
  <sheetFormatPr defaultColWidth="9" defaultRowHeight="15" x14ac:dyDescent="0.25"/>
  <cols>
    <col min="1" max="1" width="13.42578125" customWidth="1"/>
    <col min="2" max="3" width="15.42578125" customWidth="1"/>
    <col min="4" max="4" width="16" customWidth="1"/>
    <col min="5" max="5" width="20.42578125" customWidth="1"/>
    <col min="6" max="6" width="10.5703125" customWidth="1"/>
    <col min="7" max="7" width="15.140625" customWidth="1"/>
    <col min="8" max="8" width="10.85546875" customWidth="1"/>
    <col min="9" max="9" width="18.42578125" customWidth="1"/>
    <col min="10" max="10" width="10.5703125" customWidth="1"/>
    <col min="11" max="11" width="15.140625" customWidth="1"/>
    <col min="12" max="12" width="23.5703125" customWidth="1"/>
  </cols>
  <sheetData>
    <row r="1" spans="1:17" ht="25.9" customHeight="1" x14ac:dyDescent="0.25">
      <c r="A1" s="434" t="s">
        <v>219</v>
      </c>
      <c r="B1" s="434"/>
      <c r="C1" s="434"/>
      <c r="D1" s="434"/>
      <c r="E1" s="434"/>
      <c r="F1" s="434"/>
      <c r="G1" s="434"/>
      <c r="H1" s="434"/>
      <c r="I1" s="434"/>
      <c r="J1" s="434"/>
      <c r="K1" s="434"/>
      <c r="L1" s="434"/>
      <c r="M1" s="434"/>
      <c r="N1" s="434"/>
      <c r="O1" s="434"/>
      <c r="P1" s="434"/>
      <c r="Q1" s="434"/>
    </row>
    <row r="2" spans="1:17" ht="22.5" customHeight="1" thickBot="1" x14ac:dyDescent="0.3">
      <c r="A2" s="58" t="s">
        <v>100</v>
      </c>
      <c r="B2" s="7"/>
      <c r="C2" s="7"/>
      <c r="D2" s="7"/>
      <c r="E2" s="7"/>
      <c r="F2" s="8"/>
      <c r="G2" s="8"/>
      <c r="H2" s="8"/>
      <c r="I2" s="8"/>
      <c r="J2" s="8"/>
      <c r="K2" s="8"/>
      <c r="L2" s="8"/>
    </row>
    <row r="3" spans="1:17" ht="29.45" customHeight="1" thickTop="1" x14ac:dyDescent="0.25">
      <c r="A3" s="387" t="s">
        <v>0</v>
      </c>
      <c r="B3" s="387" t="s">
        <v>150</v>
      </c>
      <c r="C3" s="389" t="s">
        <v>218</v>
      </c>
      <c r="D3" s="389"/>
      <c r="E3" s="389"/>
      <c r="F3" s="389"/>
      <c r="G3" s="389"/>
      <c r="H3" s="389"/>
      <c r="I3" s="387" t="s">
        <v>186</v>
      </c>
      <c r="J3" s="398" t="s">
        <v>185</v>
      </c>
      <c r="K3" s="398"/>
      <c r="L3" s="398"/>
    </row>
    <row r="4" spans="1:17" ht="34.9" customHeight="1" x14ac:dyDescent="0.25">
      <c r="A4" s="388"/>
      <c r="B4" s="388"/>
      <c r="C4" s="47" t="s">
        <v>222</v>
      </c>
      <c r="D4" s="47" t="s">
        <v>221</v>
      </c>
      <c r="E4" s="442" t="s">
        <v>290</v>
      </c>
      <c r="F4" s="442"/>
      <c r="G4" s="442"/>
      <c r="H4" s="442"/>
      <c r="I4" s="388"/>
      <c r="J4" s="47" t="s">
        <v>146</v>
      </c>
      <c r="K4" s="47" t="s">
        <v>140</v>
      </c>
      <c r="L4" s="198" t="s">
        <v>138</v>
      </c>
    </row>
    <row r="5" spans="1:17" ht="28.15" customHeight="1" x14ac:dyDescent="0.25">
      <c r="A5" s="110" t="s">
        <v>1</v>
      </c>
      <c r="B5" s="30">
        <v>1</v>
      </c>
      <c r="C5" s="173">
        <v>0</v>
      </c>
      <c r="D5" s="173">
        <v>1</v>
      </c>
      <c r="E5" s="443" t="s">
        <v>189</v>
      </c>
      <c r="F5" s="443"/>
      <c r="G5" s="443"/>
      <c r="H5" s="443"/>
      <c r="I5" s="194">
        <v>0</v>
      </c>
      <c r="J5" s="193"/>
      <c r="K5" s="193"/>
      <c r="L5" s="193"/>
    </row>
    <row r="6" spans="1:17" ht="22.9" customHeight="1" x14ac:dyDescent="0.25">
      <c r="A6" s="110" t="s">
        <v>2</v>
      </c>
      <c r="B6" s="30">
        <v>2</v>
      </c>
      <c r="C6" s="173">
        <v>2</v>
      </c>
      <c r="D6" s="173">
        <v>0</v>
      </c>
      <c r="E6" s="347"/>
      <c r="F6" s="347"/>
      <c r="G6" s="347"/>
      <c r="H6" s="347"/>
      <c r="I6" s="173">
        <v>0</v>
      </c>
      <c r="J6" s="173"/>
      <c r="K6" s="173"/>
      <c r="L6" s="173"/>
    </row>
    <row r="7" spans="1:17" ht="22.9" customHeight="1" x14ac:dyDescent="0.25">
      <c r="A7" s="110" t="s">
        <v>3</v>
      </c>
      <c r="B7" s="30">
        <v>0</v>
      </c>
      <c r="C7" s="173">
        <v>0</v>
      </c>
      <c r="D7" s="173">
        <v>0</v>
      </c>
      <c r="E7" s="347"/>
      <c r="F7" s="347"/>
      <c r="G7" s="347"/>
      <c r="H7" s="347"/>
      <c r="I7" s="173">
        <v>13</v>
      </c>
      <c r="J7" s="173">
        <v>13</v>
      </c>
      <c r="K7" s="173">
        <v>0</v>
      </c>
      <c r="L7" s="173"/>
    </row>
    <row r="8" spans="1:17" ht="22.9" customHeight="1" x14ac:dyDescent="0.25">
      <c r="A8" s="110" t="s">
        <v>15</v>
      </c>
      <c r="B8" s="30">
        <v>0</v>
      </c>
      <c r="C8" s="173">
        <v>0</v>
      </c>
      <c r="D8" s="173">
        <v>0</v>
      </c>
      <c r="E8" s="347"/>
      <c r="F8" s="347"/>
      <c r="G8" s="347"/>
      <c r="H8" s="347"/>
      <c r="I8" s="173">
        <v>6</v>
      </c>
      <c r="J8" s="173">
        <v>6</v>
      </c>
      <c r="K8" s="173">
        <v>0</v>
      </c>
      <c r="L8" s="173"/>
    </row>
    <row r="9" spans="1:17" ht="22.9" customHeight="1" x14ac:dyDescent="0.25">
      <c r="A9" s="110" t="s">
        <v>23</v>
      </c>
      <c r="B9" s="30">
        <v>14</v>
      </c>
      <c r="C9" s="173">
        <v>9</v>
      </c>
      <c r="D9" s="173">
        <v>5</v>
      </c>
      <c r="E9" s="348" t="s">
        <v>153</v>
      </c>
      <c r="F9" s="348"/>
      <c r="G9" s="348"/>
      <c r="H9" s="348"/>
      <c r="I9" s="213">
        <v>0</v>
      </c>
      <c r="J9" s="174"/>
      <c r="K9" s="174"/>
      <c r="L9" s="174"/>
    </row>
    <row r="10" spans="1:17" ht="22.9" customHeight="1" x14ac:dyDescent="0.25">
      <c r="A10" s="110" t="s">
        <v>24</v>
      </c>
      <c r="B10" s="30">
        <v>0</v>
      </c>
      <c r="C10" s="173">
        <v>0</v>
      </c>
      <c r="D10" s="173">
        <v>0</v>
      </c>
      <c r="E10" s="347"/>
      <c r="F10" s="347"/>
      <c r="G10" s="347"/>
      <c r="H10" s="347"/>
      <c r="I10" s="173">
        <v>4</v>
      </c>
      <c r="J10" s="173">
        <v>4</v>
      </c>
      <c r="K10" s="173">
        <v>0</v>
      </c>
      <c r="L10" s="173"/>
    </row>
    <row r="11" spans="1:17" ht="22.9" customHeight="1" x14ac:dyDescent="0.25">
      <c r="A11" s="110" t="s">
        <v>4</v>
      </c>
      <c r="B11" s="30">
        <v>0</v>
      </c>
      <c r="C11" s="173">
        <v>0</v>
      </c>
      <c r="D11" s="173">
        <v>0</v>
      </c>
      <c r="E11" s="347"/>
      <c r="F11" s="347"/>
      <c r="G11" s="347"/>
      <c r="H11" s="347"/>
      <c r="I11" s="173"/>
      <c r="J11" s="173"/>
      <c r="K11" s="173"/>
      <c r="L11" s="173"/>
    </row>
    <row r="12" spans="1:17" ht="22.9" customHeight="1" x14ac:dyDescent="0.25">
      <c r="A12" s="110" t="s">
        <v>5</v>
      </c>
      <c r="B12" s="30">
        <v>1</v>
      </c>
      <c r="C12" s="173">
        <v>0</v>
      </c>
      <c r="D12" s="173">
        <v>1</v>
      </c>
      <c r="E12" s="440" t="s">
        <v>220</v>
      </c>
      <c r="F12" s="440"/>
      <c r="G12" s="440"/>
      <c r="H12" s="440"/>
      <c r="I12" s="173">
        <v>5</v>
      </c>
      <c r="J12" s="173">
        <v>5</v>
      </c>
      <c r="K12" s="173">
        <v>0</v>
      </c>
      <c r="L12" s="173"/>
    </row>
    <row r="13" spans="1:17" ht="22.9" customHeight="1" x14ac:dyDescent="0.25">
      <c r="A13" s="110" t="s">
        <v>6</v>
      </c>
      <c r="B13" s="30">
        <v>0</v>
      </c>
      <c r="C13" s="173">
        <v>0</v>
      </c>
      <c r="D13" s="173">
        <v>0</v>
      </c>
      <c r="E13" s="439"/>
      <c r="F13" s="439"/>
      <c r="G13" s="439"/>
      <c r="H13" s="439"/>
      <c r="I13" s="173">
        <v>0</v>
      </c>
      <c r="J13" s="173"/>
      <c r="K13" s="173"/>
      <c r="L13" s="173"/>
    </row>
    <row r="14" spans="1:17" ht="22.9" customHeight="1" x14ac:dyDescent="0.25">
      <c r="A14" s="110" t="s">
        <v>22</v>
      </c>
      <c r="B14" s="30">
        <v>0</v>
      </c>
      <c r="C14" s="173">
        <v>0</v>
      </c>
      <c r="D14" s="173">
        <v>0</v>
      </c>
      <c r="E14" s="439"/>
      <c r="F14" s="439"/>
      <c r="G14" s="439"/>
      <c r="H14" s="439"/>
      <c r="I14" s="173">
        <v>19</v>
      </c>
      <c r="J14" s="173">
        <v>19</v>
      </c>
      <c r="K14" s="173"/>
      <c r="L14" s="173"/>
    </row>
    <row r="15" spans="1:17" ht="22.9" customHeight="1" x14ac:dyDescent="0.25">
      <c r="A15" s="110" t="s">
        <v>8</v>
      </c>
      <c r="B15" s="30">
        <v>5</v>
      </c>
      <c r="C15" s="173">
        <v>4</v>
      </c>
      <c r="D15" s="173">
        <v>1</v>
      </c>
      <c r="E15" s="440" t="s">
        <v>283</v>
      </c>
      <c r="F15" s="440"/>
      <c r="G15" s="440"/>
      <c r="H15" s="440"/>
      <c r="I15" s="173">
        <v>1</v>
      </c>
      <c r="J15" s="173">
        <v>1</v>
      </c>
      <c r="K15" s="173">
        <v>0</v>
      </c>
      <c r="L15" s="173"/>
    </row>
    <row r="16" spans="1:17" s="11" customFormat="1" ht="22.9" customHeight="1" x14ac:dyDescent="0.25">
      <c r="A16" s="126" t="s">
        <v>9</v>
      </c>
      <c r="B16" s="30">
        <v>0</v>
      </c>
      <c r="C16" s="173">
        <v>0</v>
      </c>
      <c r="D16" s="173">
        <v>0</v>
      </c>
      <c r="E16" s="347"/>
      <c r="F16" s="347"/>
      <c r="G16" s="347"/>
      <c r="H16" s="347"/>
      <c r="I16" s="173">
        <v>14</v>
      </c>
      <c r="J16" s="173">
        <v>0</v>
      </c>
      <c r="K16" s="173"/>
      <c r="L16" s="173"/>
    </row>
    <row r="17" spans="1:12" ht="22.9" customHeight="1" x14ac:dyDescent="0.25">
      <c r="A17" s="110" t="s">
        <v>10</v>
      </c>
      <c r="B17" s="30">
        <v>0</v>
      </c>
      <c r="C17" s="173">
        <v>0</v>
      </c>
      <c r="D17" s="173">
        <v>0</v>
      </c>
      <c r="E17" s="347"/>
      <c r="F17" s="347"/>
      <c r="G17" s="347"/>
      <c r="H17" s="347"/>
      <c r="I17" s="173">
        <v>0</v>
      </c>
      <c r="J17" s="173"/>
      <c r="K17" s="173"/>
      <c r="L17" s="173"/>
    </row>
    <row r="18" spans="1:12" ht="22.9" customHeight="1" x14ac:dyDescent="0.25">
      <c r="A18" s="110" t="s">
        <v>11</v>
      </c>
      <c r="B18" s="30">
        <v>0</v>
      </c>
      <c r="C18" s="173">
        <v>0</v>
      </c>
      <c r="D18" s="173">
        <v>0</v>
      </c>
      <c r="E18" s="347"/>
      <c r="F18" s="347"/>
      <c r="G18" s="347"/>
      <c r="H18" s="347"/>
      <c r="I18" s="173"/>
      <c r="J18" s="173"/>
      <c r="K18" s="173"/>
      <c r="L18" s="173"/>
    </row>
    <row r="19" spans="1:12" ht="22.9" customHeight="1" x14ac:dyDescent="0.25">
      <c r="A19" s="110" t="s">
        <v>12</v>
      </c>
      <c r="B19" s="30">
        <v>1</v>
      </c>
      <c r="C19" s="173">
        <v>1</v>
      </c>
      <c r="D19" s="173">
        <v>0</v>
      </c>
      <c r="E19" s="347"/>
      <c r="F19" s="347"/>
      <c r="G19" s="347"/>
      <c r="H19" s="347"/>
      <c r="I19" s="173">
        <v>1</v>
      </c>
      <c r="J19" s="173">
        <v>1</v>
      </c>
      <c r="K19" s="173">
        <v>0</v>
      </c>
      <c r="L19" s="173"/>
    </row>
    <row r="20" spans="1:12" ht="22.5" customHeight="1" thickBot="1" x14ac:dyDescent="0.3">
      <c r="A20" s="142" t="s">
        <v>13</v>
      </c>
      <c r="B20" s="40">
        <v>6</v>
      </c>
      <c r="C20" s="223">
        <v>3</v>
      </c>
      <c r="D20" s="224">
        <v>3</v>
      </c>
      <c r="E20" s="441" t="s">
        <v>284</v>
      </c>
      <c r="F20" s="441"/>
      <c r="G20" s="441"/>
      <c r="H20" s="441"/>
      <c r="I20" s="193"/>
      <c r="J20" s="226">
        <v>1</v>
      </c>
      <c r="K20" s="226">
        <v>1</v>
      </c>
      <c r="L20" s="193"/>
    </row>
    <row r="21" spans="1:12" ht="22.9" customHeight="1" thickTop="1" thickBot="1" x14ac:dyDescent="0.3">
      <c r="A21" s="48" t="s">
        <v>53</v>
      </c>
      <c r="B21" s="49">
        <f>SUM(B5:B20)</f>
        <v>30</v>
      </c>
      <c r="C21" s="135">
        <f>SUM(C5:C20)</f>
        <v>19</v>
      </c>
      <c r="D21" s="135">
        <f>SUM(D5:D20)</f>
        <v>11</v>
      </c>
      <c r="E21" s="135"/>
      <c r="F21" s="135"/>
      <c r="G21" s="135"/>
      <c r="H21" s="135"/>
      <c r="I21" s="135">
        <f>SUM(I5:I20)</f>
        <v>63</v>
      </c>
      <c r="J21" s="135">
        <f>SUM(J5:J20)</f>
        <v>50</v>
      </c>
      <c r="K21" s="135">
        <f>SUM(K5:K20)</f>
        <v>1</v>
      </c>
      <c r="L21" s="135"/>
    </row>
    <row r="22" spans="1:12" ht="6.6" customHeight="1" thickTop="1" x14ac:dyDescent="0.25">
      <c r="A22" s="390"/>
      <c r="B22" s="390"/>
      <c r="C22" s="13"/>
      <c r="D22" s="13"/>
      <c r="E22" s="13"/>
      <c r="F22" s="13"/>
      <c r="G22" s="13"/>
      <c r="H22" s="13"/>
      <c r="I22" s="13"/>
      <c r="J22" s="13"/>
      <c r="K22" s="13"/>
      <c r="L22" s="13"/>
    </row>
    <row r="23" spans="1:12" ht="17.45" customHeight="1" x14ac:dyDescent="0.25">
      <c r="A23" s="437" t="s">
        <v>183</v>
      </c>
      <c r="B23" s="395"/>
      <c r="C23" s="395"/>
      <c r="D23" s="395"/>
      <c r="E23" s="395"/>
      <c r="F23" s="395"/>
      <c r="G23" s="395"/>
      <c r="H23" s="395"/>
      <c r="I23" s="395"/>
      <c r="J23" s="395"/>
      <c r="K23" s="395"/>
      <c r="L23" s="165"/>
    </row>
    <row r="24" spans="1:12" s="2" customFormat="1" ht="2.4500000000000002" hidden="1" customHeight="1" x14ac:dyDescent="0.25">
      <c r="A24" s="42"/>
      <c r="B24" s="42"/>
      <c r="C24" s="42"/>
      <c r="D24" s="42"/>
      <c r="E24" s="42"/>
      <c r="F24" s="42"/>
      <c r="G24" s="42"/>
      <c r="H24" s="42"/>
      <c r="I24" s="42"/>
      <c r="J24" s="42"/>
      <c r="K24" s="42"/>
      <c r="L24" s="42"/>
    </row>
    <row r="25" spans="1:12" s="2" customFormat="1" ht="15" customHeight="1" x14ac:dyDescent="0.25">
      <c r="A25" s="395" t="s">
        <v>317</v>
      </c>
      <c r="B25" s="395"/>
      <c r="C25" s="395"/>
      <c r="D25" s="395"/>
      <c r="E25" s="395"/>
      <c r="F25" s="395"/>
      <c r="G25" s="395"/>
      <c r="H25" s="395"/>
      <c r="I25" s="395"/>
      <c r="J25" s="395"/>
      <c r="K25" s="42"/>
      <c r="L25" s="42"/>
    </row>
    <row r="26" spans="1:12" ht="15.6" customHeight="1" x14ac:dyDescent="0.25">
      <c r="A26" s="42"/>
      <c r="B26" s="42"/>
      <c r="C26" s="42"/>
      <c r="D26" s="42"/>
      <c r="E26" s="42"/>
      <c r="F26" s="42"/>
      <c r="G26" s="42"/>
      <c r="H26" s="42"/>
      <c r="I26" s="42"/>
      <c r="J26" s="42"/>
      <c r="K26" s="42"/>
      <c r="L26" s="42"/>
    </row>
    <row r="27" spans="1:12" ht="21" customHeight="1" x14ac:dyDescent="0.25">
      <c r="A27" s="391" t="s">
        <v>145</v>
      </c>
      <c r="B27" s="391"/>
      <c r="C27" s="391"/>
      <c r="D27" s="391"/>
      <c r="E27" s="17"/>
      <c r="F27" s="17"/>
      <c r="G27" s="392">
        <v>23</v>
      </c>
      <c r="H27" s="392"/>
      <c r="I27" s="17"/>
      <c r="J27" s="17"/>
      <c r="K27" s="438">
        <v>23</v>
      </c>
      <c r="L27" s="438"/>
    </row>
    <row r="28" spans="1:12" ht="26.25" customHeight="1" x14ac:dyDescent="0.25"/>
  </sheetData>
  <mergeCells count="20">
    <mergeCell ref="E4:H4"/>
    <mergeCell ref="E5:H5"/>
    <mergeCell ref="E12:H12"/>
    <mergeCell ref="E13:H13"/>
    <mergeCell ref="I1:Q1"/>
    <mergeCell ref="A1:H1"/>
    <mergeCell ref="G27:H27"/>
    <mergeCell ref="A27:D27"/>
    <mergeCell ref="A3:A4"/>
    <mergeCell ref="B3:B4"/>
    <mergeCell ref="A22:B22"/>
    <mergeCell ref="A23:K23"/>
    <mergeCell ref="A25:J25"/>
    <mergeCell ref="I3:I4"/>
    <mergeCell ref="J3:L3"/>
    <mergeCell ref="K27:L27"/>
    <mergeCell ref="E14:H14"/>
    <mergeCell ref="E15:H15"/>
    <mergeCell ref="E20:H20"/>
    <mergeCell ref="C3:H3"/>
  </mergeCells>
  <printOptions horizontalCentered="1"/>
  <pageMargins left="0.51181102362204722" right="0.51181102362204722" top="0.59055118110236227" bottom="0.19685039370078741" header="0.31496062992125984" footer="0.31496062992125984"/>
  <pageSetup paperSize="9" scale="8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Q28"/>
  <sheetViews>
    <sheetView rightToLeft="1" view="pageBreakPreview" zoomScale="130" zoomScaleSheetLayoutView="130" workbookViewId="0">
      <selection activeCell="M27" sqref="M27"/>
    </sheetView>
  </sheetViews>
  <sheetFormatPr defaultColWidth="9" defaultRowHeight="15" x14ac:dyDescent="0.25"/>
  <cols>
    <col min="1" max="1" width="11.42578125" customWidth="1"/>
    <col min="2" max="2" width="10.5703125" customWidth="1"/>
    <col min="3" max="3" width="12.42578125" customWidth="1"/>
    <col min="4" max="4" width="10.5703125" customWidth="1"/>
    <col min="5" max="5" width="1" customWidth="1"/>
    <col min="6" max="8" width="10.5703125" customWidth="1"/>
    <col min="9" max="10" width="0.42578125" customWidth="1"/>
    <col min="11" max="13" width="10.5703125" customWidth="1"/>
    <col min="14" max="14" width="10.140625" customWidth="1"/>
  </cols>
  <sheetData>
    <row r="1" spans="1:14" ht="28.5" customHeight="1" x14ac:dyDescent="0.25">
      <c r="A1" s="434" t="s">
        <v>157</v>
      </c>
      <c r="B1" s="435"/>
      <c r="C1" s="435"/>
      <c r="D1" s="435"/>
      <c r="E1" s="435"/>
      <c r="F1" s="435"/>
      <c r="G1" s="435"/>
      <c r="H1" s="435"/>
      <c r="I1" s="435"/>
      <c r="J1" s="435"/>
      <c r="K1" s="435"/>
      <c r="L1" s="435"/>
      <c r="M1" s="435"/>
    </row>
    <row r="2" spans="1:14" ht="17.25" customHeight="1" thickBot="1" x14ac:dyDescent="0.3">
      <c r="A2" s="58" t="s">
        <v>129</v>
      </c>
      <c r="B2" s="7"/>
      <c r="C2" s="7"/>
      <c r="D2" s="7"/>
      <c r="E2" s="7"/>
      <c r="F2" s="7"/>
      <c r="G2" s="7"/>
      <c r="H2" s="7"/>
      <c r="I2" s="7"/>
      <c r="J2" s="7"/>
      <c r="K2" s="7"/>
      <c r="L2" s="7"/>
      <c r="M2" s="7"/>
    </row>
    <row r="3" spans="1:14" ht="31.9" customHeight="1" thickTop="1" x14ac:dyDescent="0.25">
      <c r="A3" s="387" t="s">
        <v>0</v>
      </c>
      <c r="B3" s="389" t="s">
        <v>31</v>
      </c>
      <c r="C3" s="389"/>
      <c r="D3" s="389"/>
      <c r="E3" s="401"/>
      <c r="F3" s="398" t="s">
        <v>41</v>
      </c>
      <c r="G3" s="398"/>
      <c r="H3" s="398"/>
      <c r="I3" s="401"/>
      <c r="J3" s="132"/>
      <c r="K3" s="398" t="s">
        <v>42</v>
      </c>
      <c r="L3" s="398"/>
      <c r="M3" s="398"/>
    </row>
    <row r="4" spans="1:14" ht="28.5" customHeight="1" x14ac:dyDescent="0.25">
      <c r="A4" s="388"/>
      <c r="B4" s="47" t="s">
        <v>16</v>
      </c>
      <c r="C4" s="47" t="s">
        <v>114</v>
      </c>
      <c r="D4" s="47" t="s">
        <v>14</v>
      </c>
      <c r="E4" s="402"/>
      <c r="F4" s="47" t="s">
        <v>17</v>
      </c>
      <c r="G4" s="47" t="s">
        <v>18</v>
      </c>
      <c r="H4" s="47" t="s">
        <v>14</v>
      </c>
      <c r="I4" s="402"/>
      <c r="J4" s="133"/>
      <c r="K4" s="47" t="s">
        <v>17</v>
      </c>
      <c r="L4" s="47" t="s">
        <v>18</v>
      </c>
      <c r="M4" s="47" t="s">
        <v>14</v>
      </c>
    </row>
    <row r="5" spans="1:14" ht="23.25" customHeight="1" x14ac:dyDescent="0.25">
      <c r="A5" s="110" t="s">
        <v>1</v>
      </c>
      <c r="B5" s="30">
        <v>6</v>
      </c>
      <c r="C5" s="30">
        <v>26</v>
      </c>
      <c r="D5" s="30">
        <f t="shared" ref="D5:D21" si="0">SUM(B5:C5)</f>
        <v>32</v>
      </c>
      <c r="E5" s="30"/>
      <c r="F5" s="30">
        <v>0</v>
      </c>
      <c r="G5" s="30">
        <v>6</v>
      </c>
      <c r="H5" s="30">
        <f t="shared" ref="H5:H21" si="1">SUM(F5:G5)</f>
        <v>6</v>
      </c>
      <c r="I5" s="30"/>
      <c r="J5" s="30"/>
      <c r="K5" s="30">
        <v>0</v>
      </c>
      <c r="L5" s="30">
        <v>26</v>
      </c>
      <c r="M5" s="30">
        <f t="shared" ref="M5:M21" si="2">SUM(K5:L5)</f>
        <v>26</v>
      </c>
      <c r="N5" s="204">
        <f t="shared" ref="N5:N21" si="3">H5+M5</f>
        <v>32</v>
      </c>
    </row>
    <row r="6" spans="1:14" ht="23.25" customHeight="1" x14ac:dyDescent="0.25">
      <c r="A6" s="110" t="s">
        <v>2</v>
      </c>
      <c r="B6" s="30">
        <v>2</v>
      </c>
      <c r="C6" s="186">
        <v>10</v>
      </c>
      <c r="D6" s="30">
        <f t="shared" si="0"/>
        <v>12</v>
      </c>
      <c r="E6" s="172"/>
      <c r="F6" s="30">
        <v>0</v>
      </c>
      <c r="G6" s="30">
        <v>2</v>
      </c>
      <c r="H6" s="30">
        <f t="shared" si="1"/>
        <v>2</v>
      </c>
      <c r="I6" s="172"/>
      <c r="J6" s="172"/>
      <c r="K6" s="30">
        <v>0</v>
      </c>
      <c r="L6" s="30">
        <v>10</v>
      </c>
      <c r="M6" s="30">
        <f t="shared" si="2"/>
        <v>10</v>
      </c>
      <c r="N6" s="204">
        <f t="shared" si="3"/>
        <v>12</v>
      </c>
    </row>
    <row r="7" spans="1:14" ht="23.25" customHeight="1" x14ac:dyDescent="0.25">
      <c r="A7" s="110" t="s">
        <v>3</v>
      </c>
      <c r="B7" s="30">
        <v>7</v>
      </c>
      <c r="C7" s="186">
        <v>13</v>
      </c>
      <c r="D7" s="30">
        <f t="shared" si="0"/>
        <v>20</v>
      </c>
      <c r="E7" s="30"/>
      <c r="F7" s="30">
        <v>0</v>
      </c>
      <c r="G7" s="30">
        <v>7</v>
      </c>
      <c r="H7" s="30">
        <f t="shared" si="1"/>
        <v>7</v>
      </c>
      <c r="I7" s="30"/>
      <c r="J7" s="30"/>
      <c r="K7" s="30">
        <v>1</v>
      </c>
      <c r="L7" s="30">
        <v>12</v>
      </c>
      <c r="M7" s="30">
        <f t="shared" si="2"/>
        <v>13</v>
      </c>
      <c r="N7" s="204">
        <f t="shared" si="3"/>
        <v>20</v>
      </c>
    </row>
    <row r="8" spans="1:14" ht="23.25" customHeight="1" x14ac:dyDescent="0.25">
      <c r="A8" s="110" t="s">
        <v>15</v>
      </c>
      <c r="B8" s="30">
        <v>7</v>
      </c>
      <c r="C8" s="30">
        <v>16</v>
      </c>
      <c r="D8" s="30">
        <f t="shared" si="0"/>
        <v>23</v>
      </c>
      <c r="E8" s="30"/>
      <c r="F8" s="30">
        <v>0</v>
      </c>
      <c r="G8" s="30">
        <v>7</v>
      </c>
      <c r="H8" s="30">
        <f t="shared" si="1"/>
        <v>7</v>
      </c>
      <c r="I8" s="30"/>
      <c r="J8" s="30"/>
      <c r="K8" s="30">
        <v>1</v>
      </c>
      <c r="L8" s="30">
        <v>15</v>
      </c>
      <c r="M8" s="30">
        <f t="shared" si="2"/>
        <v>16</v>
      </c>
      <c r="N8" s="199">
        <f t="shared" si="3"/>
        <v>23</v>
      </c>
    </row>
    <row r="9" spans="1:14" ht="23.25" customHeight="1" x14ac:dyDescent="0.25">
      <c r="A9" s="110" t="s">
        <v>23</v>
      </c>
      <c r="B9" s="30">
        <v>1</v>
      </c>
      <c r="C9" s="186">
        <v>2</v>
      </c>
      <c r="D9" s="30">
        <f t="shared" si="0"/>
        <v>3</v>
      </c>
      <c r="E9" s="30"/>
      <c r="F9" s="30">
        <v>1</v>
      </c>
      <c r="G9" s="30">
        <v>0</v>
      </c>
      <c r="H9" s="30">
        <f t="shared" si="1"/>
        <v>1</v>
      </c>
      <c r="I9" s="30"/>
      <c r="J9" s="30"/>
      <c r="K9" s="30">
        <v>0</v>
      </c>
      <c r="L9" s="30">
        <v>2</v>
      </c>
      <c r="M9" s="30">
        <f t="shared" si="2"/>
        <v>2</v>
      </c>
      <c r="N9" s="199">
        <f t="shared" si="3"/>
        <v>3</v>
      </c>
    </row>
    <row r="10" spans="1:14" ht="23.25" customHeight="1" x14ac:dyDescent="0.25">
      <c r="A10" s="110" t="s">
        <v>24</v>
      </c>
      <c r="B10" s="30">
        <v>0</v>
      </c>
      <c r="C10" s="186">
        <v>1</v>
      </c>
      <c r="D10" s="30">
        <f t="shared" si="0"/>
        <v>1</v>
      </c>
      <c r="E10" s="30"/>
      <c r="F10" s="30">
        <v>0</v>
      </c>
      <c r="G10" s="30">
        <v>0</v>
      </c>
      <c r="H10" s="30">
        <f t="shared" si="1"/>
        <v>0</v>
      </c>
      <c r="I10" s="30"/>
      <c r="J10" s="30"/>
      <c r="K10" s="30">
        <v>0</v>
      </c>
      <c r="L10" s="30">
        <v>1</v>
      </c>
      <c r="M10" s="30">
        <f t="shared" si="2"/>
        <v>1</v>
      </c>
      <c r="N10" s="199">
        <f t="shared" si="3"/>
        <v>1</v>
      </c>
    </row>
    <row r="11" spans="1:14" ht="23.25" customHeight="1" x14ac:dyDescent="0.25">
      <c r="A11" s="110" t="s">
        <v>4</v>
      </c>
      <c r="B11" s="30">
        <v>7</v>
      </c>
      <c r="C11" s="186">
        <v>0</v>
      </c>
      <c r="D11" s="30">
        <f t="shared" si="0"/>
        <v>7</v>
      </c>
      <c r="E11" s="30"/>
      <c r="F11" s="30">
        <v>0</v>
      </c>
      <c r="G11" s="30">
        <v>7</v>
      </c>
      <c r="H11" s="30">
        <f t="shared" si="1"/>
        <v>7</v>
      </c>
      <c r="I11" s="30"/>
      <c r="J11" s="30"/>
      <c r="K11" s="30">
        <v>0</v>
      </c>
      <c r="L11" s="30">
        <v>0</v>
      </c>
      <c r="M11" s="30">
        <f t="shared" si="2"/>
        <v>0</v>
      </c>
      <c r="N11" s="199">
        <f t="shared" si="3"/>
        <v>7</v>
      </c>
    </row>
    <row r="12" spans="1:14" ht="23.25" customHeight="1" x14ac:dyDescent="0.25">
      <c r="A12" s="110" t="s">
        <v>5</v>
      </c>
      <c r="B12" s="30">
        <v>1</v>
      </c>
      <c r="C12" s="186">
        <v>4</v>
      </c>
      <c r="D12" s="30">
        <f t="shared" si="0"/>
        <v>5</v>
      </c>
      <c r="E12" s="30"/>
      <c r="F12" s="30">
        <v>0</v>
      </c>
      <c r="G12" s="30">
        <v>1</v>
      </c>
      <c r="H12" s="30">
        <f t="shared" si="1"/>
        <v>1</v>
      </c>
      <c r="I12" s="30"/>
      <c r="J12" s="30"/>
      <c r="K12" s="30">
        <v>0</v>
      </c>
      <c r="L12" s="30">
        <v>4</v>
      </c>
      <c r="M12" s="30">
        <f t="shared" si="2"/>
        <v>4</v>
      </c>
      <c r="N12" s="199">
        <f t="shared" si="3"/>
        <v>5</v>
      </c>
    </row>
    <row r="13" spans="1:14" ht="23.25" customHeight="1" x14ac:dyDescent="0.25">
      <c r="A13" s="110" t="s">
        <v>6</v>
      </c>
      <c r="B13" s="30">
        <v>11</v>
      </c>
      <c r="C13" s="186">
        <v>3</v>
      </c>
      <c r="D13" s="30">
        <f t="shared" si="0"/>
        <v>14</v>
      </c>
      <c r="E13" s="30"/>
      <c r="F13" s="30">
        <v>1</v>
      </c>
      <c r="G13" s="30">
        <v>10</v>
      </c>
      <c r="H13" s="30">
        <f t="shared" si="1"/>
        <v>11</v>
      </c>
      <c r="I13" s="30"/>
      <c r="J13" s="30"/>
      <c r="K13" s="30">
        <v>0</v>
      </c>
      <c r="L13" s="30">
        <v>3</v>
      </c>
      <c r="M13" s="30">
        <f t="shared" si="2"/>
        <v>3</v>
      </c>
      <c r="N13" s="199">
        <f t="shared" si="3"/>
        <v>14</v>
      </c>
    </row>
    <row r="14" spans="1:14" ht="23.25" customHeight="1" x14ac:dyDescent="0.25">
      <c r="A14" s="110" t="s">
        <v>22</v>
      </c>
      <c r="B14" s="30">
        <v>3</v>
      </c>
      <c r="C14" s="218">
        <v>14</v>
      </c>
      <c r="D14" s="30">
        <f t="shared" si="0"/>
        <v>17</v>
      </c>
      <c r="E14" s="30"/>
      <c r="F14" s="30">
        <v>0</v>
      </c>
      <c r="G14" s="30">
        <v>3</v>
      </c>
      <c r="H14" s="30">
        <f t="shared" si="1"/>
        <v>3</v>
      </c>
      <c r="I14" s="30"/>
      <c r="J14" s="30"/>
      <c r="K14" s="30">
        <v>2</v>
      </c>
      <c r="L14" s="30">
        <v>12</v>
      </c>
      <c r="M14" s="30">
        <f t="shared" si="2"/>
        <v>14</v>
      </c>
      <c r="N14" s="199">
        <f t="shared" si="3"/>
        <v>17</v>
      </c>
    </row>
    <row r="15" spans="1:14" ht="23.25" customHeight="1" x14ac:dyDescent="0.25">
      <c r="A15" s="110" t="s">
        <v>8</v>
      </c>
      <c r="B15" s="30">
        <v>2</v>
      </c>
      <c r="C15" s="186">
        <v>1</v>
      </c>
      <c r="D15" s="30">
        <f t="shared" si="0"/>
        <v>3</v>
      </c>
      <c r="E15" s="30"/>
      <c r="F15" s="30">
        <v>1</v>
      </c>
      <c r="G15" s="30">
        <v>1</v>
      </c>
      <c r="H15" s="30">
        <f t="shared" si="1"/>
        <v>2</v>
      </c>
      <c r="I15" s="30"/>
      <c r="J15" s="30"/>
      <c r="K15" s="30">
        <v>1</v>
      </c>
      <c r="L15" s="30">
        <v>0</v>
      </c>
      <c r="M15" s="30">
        <f t="shared" si="2"/>
        <v>1</v>
      </c>
      <c r="N15" s="199">
        <f t="shared" si="3"/>
        <v>3</v>
      </c>
    </row>
    <row r="16" spans="1:14" s="11" customFormat="1" ht="23.25" customHeight="1" x14ac:dyDescent="0.25">
      <c r="A16" s="126" t="s">
        <v>9</v>
      </c>
      <c r="B16" s="30">
        <v>6</v>
      </c>
      <c r="C16" s="186">
        <v>6</v>
      </c>
      <c r="D16" s="30">
        <f t="shared" si="0"/>
        <v>12</v>
      </c>
      <c r="E16" s="30"/>
      <c r="F16" s="30">
        <v>0</v>
      </c>
      <c r="G16" s="30">
        <v>6</v>
      </c>
      <c r="H16" s="30">
        <f t="shared" si="1"/>
        <v>6</v>
      </c>
      <c r="I16" s="30"/>
      <c r="J16" s="30"/>
      <c r="K16" s="30">
        <v>0</v>
      </c>
      <c r="L16" s="30">
        <v>6</v>
      </c>
      <c r="M16" s="30">
        <f t="shared" si="2"/>
        <v>6</v>
      </c>
      <c r="N16" s="204">
        <f t="shared" si="3"/>
        <v>12</v>
      </c>
    </row>
    <row r="17" spans="1:17" ht="23.25" customHeight="1" x14ac:dyDescent="0.25">
      <c r="A17" s="110" t="s">
        <v>10</v>
      </c>
      <c r="B17" s="30">
        <v>11</v>
      </c>
      <c r="C17" s="186">
        <v>1</v>
      </c>
      <c r="D17" s="30">
        <f t="shared" si="0"/>
        <v>12</v>
      </c>
      <c r="E17" s="30"/>
      <c r="F17" s="30">
        <v>0</v>
      </c>
      <c r="G17" s="30">
        <v>11</v>
      </c>
      <c r="H17" s="30">
        <f t="shared" si="1"/>
        <v>11</v>
      </c>
      <c r="I17" s="30"/>
      <c r="J17" s="30"/>
      <c r="K17" s="30">
        <v>0</v>
      </c>
      <c r="L17" s="30">
        <v>1</v>
      </c>
      <c r="M17" s="30">
        <f t="shared" si="2"/>
        <v>1</v>
      </c>
      <c r="N17" s="199">
        <f t="shared" si="3"/>
        <v>12</v>
      </c>
      <c r="Q17" s="146"/>
    </row>
    <row r="18" spans="1:17" ht="23.25" customHeight="1" x14ac:dyDescent="0.25">
      <c r="A18" s="110" t="s">
        <v>11</v>
      </c>
      <c r="B18" s="30">
        <v>6</v>
      </c>
      <c r="C18" s="186">
        <v>11</v>
      </c>
      <c r="D18" s="30">
        <f t="shared" si="0"/>
        <v>17</v>
      </c>
      <c r="E18" s="172"/>
      <c r="F18" s="30">
        <v>0</v>
      </c>
      <c r="G18" s="30">
        <v>6</v>
      </c>
      <c r="H18" s="30">
        <f t="shared" si="1"/>
        <v>6</v>
      </c>
      <c r="I18" s="172"/>
      <c r="J18" s="172"/>
      <c r="K18" s="30">
        <v>1</v>
      </c>
      <c r="L18" s="30">
        <v>10</v>
      </c>
      <c r="M18" s="30">
        <f t="shared" si="2"/>
        <v>11</v>
      </c>
      <c r="N18" s="199">
        <f t="shared" si="3"/>
        <v>17</v>
      </c>
    </row>
    <row r="19" spans="1:17" ht="23.25" customHeight="1" x14ac:dyDescent="0.25">
      <c r="A19" s="110" t="s">
        <v>12</v>
      </c>
      <c r="B19" s="30">
        <v>4</v>
      </c>
      <c r="C19" s="186">
        <v>12</v>
      </c>
      <c r="D19" s="30">
        <f t="shared" si="0"/>
        <v>16</v>
      </c>
      <c r="E19" s="172">
        <v>909953</v>
      </c>
      <c r="F19" s="30">
        <v>0</v>
      </c>
      <c r="G19" s="30">
        <v>4</v>
      </c>
      <c r="H19" s="30">
        <f t="shared" si="1"/>
        <v>4</v>
      </c>
      <c r="I19" s="172"/>
      <c r="J19" s="172"/>
      <c r="K19" s="30">
        <v>1</v>
      </c>
      <c r="L19" s="30">
        <v>11</v>
      </c>
      <c r="M19" s="30">
        <f t="shared" si="2"/>
        <v>12</v>
      </c>
      <c r="N19" s="199">
        <f t="shared" si="3"/>
        <v>16</v>
      </c>
    </row>
    <row r="20" spans="1:17" ht="23.25" customHeight="1" thickBot="1" x14ac:dyDescent="0.3">
      <c r="A20" s="142" t="s">
        <v>13</v>
      </c>
      <c r="B20" s="40">
        <v>5</v>
      </c>
      <c r="C20" s="210">
        <v>13</v>
      </c>
      <c r="D20" s="40">
        <f t="shared" si="0"/>
        <v>18</v>
      </c>
      <c r="E20" s="220"/>
      <c r="F20" s="40">
        <v>0</v>
      </c>
      <c r="G20" s="40">
        <v>5</v>
      </c>
      <c r="H20" s="40">
        <f t="shared" si="1"/>
        <v>5</v>
      </c>
      <c r="I20" s="220"/>
      <c r="J20" s="220"/>
      <c r="K20" s="40">
        <v>5</v>
      </c>
      <c r="L20" s="40">
        <v>8</v>
      </c>
      <c r="M20" s="30">
        <f t="shared" si="2"/>
        <v>13</v>
      </c>
      <c r="N20" s="199">
        <f t="shared" si="3"/>
        <v>18</v>
      </c>
    </row>
    <row r="21" spans="1:17" ht="23.25" customHeight="1" thickTop="1" thickBot="1" x14ac:dyDescent="0.3">
      <c r="A21" s="48" t="s">
        <v>53</v>
      </c>
      <c r="B21" s="49">
        <f>SUM(B5:B20)</f>
        <v>79</v>
      </c>
      <c r="C21" s="54">
        <f>SUM(C5:C20)</f>
        <v>133</v>
      </c>
      <c r="D21" s="54">
        <f t="shared" si="0"/>
        <v>212</v>
      </c>
      <c r="E21" s="54"/>
      <c r="F21" s="54">
        <f>SUM(F5:F20)</f>
        <v>3</v>
      </c>
      <c r="G21" s="54">
        <f>SUM(G5:G20)</f>
        <v>76</v>
      </c>
      <c r="H21" s="54">
        <f t="shared" si="1"/>
        <v>79</v>
      </c>
      <c r="I21" s="54"/>
      <c r="J21" s="54"/>
      <c r="K21" s="54">
        <f>SUM(K5:K20)</f>
        <v>12</v>
      </c>
      <c r="L21" s="54">
        <f>SUM(L5:L20)</f>
        <v>121</v>
      </c>
      <c r="M21" s="54">
        <f t="shared" si="2"/>
        <v>133</v>
      </c>
      <c r="N21" s="199">
        <f t="shared" si="3"/>
        <v>212</v>
      </c>
    </row>
    <row r="22" spans="1:17" ht="9" customHeight="1" thickTop="1" x14ac:dyDescent="0.25">
      <c r="A22" s="390"/>
      <c r="B22" s="390"/>
      <c r="C22" s="390"/>
      <c r="D22" s="390"/>
      <c r="E22" s="13"/>
      <c r="F22" s="13"/>
      <c r="G22" s="13"/>
      <c r="H22" s="13"/>
      <c r="I22" s="13"/>
      <c r="J22" s="13"/>
      <c r="K22" s="13"/>
      <c r="L22" s="9"/>
      <c r="M22" s="1"/>
    </row>
    <row r="23" spans="1:17" ht="19.149999999999999" customHeight="1" x14ac:dyDescent="0.25">
      <c r="A23" s="393" t="s">
        <v>183</v>
      </c>
      <c r="B23" s="394"/>
      <c r="C23" s="394"/>
      <c r="D23" s="394"/>
      <c r="E23" s="394"/>
      <c r="F23" s="394"/>
      <c r="G23" s="394"/>
      <c r="H23" s="394"/>
      <c r="I23" s="165"/>
    </row>
    <row r="24" spans="1:17" s="2" customFormat="1" ht="2.4500000000000002" hidden="1" customHeight="1" x14ac:dyDescent="0.25">
      <c r="A24" s="42"/>
      <c r="B24" s="42"/>
      <c r="C24" s="42"/>
      <c r="D24" s="42"/>
      <c r="E24" s="42"/>
      <c r="F24" s="42"/>
      <c r="G24" s="42"/>
      <c r="H24" s="42"/>
      <c r="I24" s="42"/>
    </row>
    <row r="25" spans="1:17" s="2" customFormat="1" ht="15" customHeight="1" x14ac:dyDescent="0.25">
      <c r="A25" s="395" t="s">
        <v>317</v>
      </c>
      <c r="B25" s="395"/>
      <c r="C25" s="395"/>
      <c r="D25" s="395"/>
      <c r="E25" s="395"/>
      <c r="F25" s="395"/>
      <c r="G25" s="395"/>
      <c r="H25" s="42"/>
      <c r="I25" s="42"/>
    </row>
    <row r="26" spans="1:17" ht="24" customHeight="1" x14ac:dyDescent="0.25">
      <c r="A26" s="42"/>
      <c r="B26" s="42"/>
      <c r="C26" s="42"/>
      <c r="D26" s="42"/>
      <c r="E26" s="42"/>
      <c r="F26" s="42"/>
      <c r="G26" s="42"/>
      <c r="H26" s="42"/>
      <c r="I26" s="42"/>
      <c r="J26" s="42"/>
      <c r="K26" s="45"/>
      <c r="L26" s="45"/>
      <c r="M26" s="45"/>
    </row>
    <row r="27" spans="1:17" ht="21.6" customHeight="1" x14ac:dyDescent="0.25">
      <c r="A27" s="391" t="s">
        <v>145</v>
      </c>
      <c r="B27" s="391"/>
      <c r="C27" s="391"/>
      <c r="D27" s="391"/>
      <c r="E27" s="391"/>
      <c r="F27" s="391"/>
      <c r="G27" s="17"/>
      <c r="H27" s="17"/>
      <c r="I27" s="17"/>
      <c r="J27" s="17"/>
      <c r="K27" s="17"/>
      <c r="L27" s="17"/>
      <c r="M27" s="353">
        <v>24</v>
      </c>
    </row>
    <row r="28" spans="1:17" ht="26.25" customHeight="1" x14ac:dyDescent="0.25"/>
  </sheetData>
  <mergeCells count="11">
    <mergeCell ref="A27:F27"/>
    <mergeCell ref="A22:D22"/>
    <mergeCell ref="A23:H23"/>
    <mergeCell ref="A25:G25"/>
    <mergeCell ref="A1:M1"/>
    <mergeCell ref="A3:A4"/>
    <mergeCell ref="B3:D3"/>
    <mergeCell ref="E3:E4"/>
    <mergeCell ref="F3:H3"/>
    <mergeCell ref="I3:I4"/>
    <mergeCell ref="K3:M3"/>
  </mergeCells>
  <printOptions horizontalCentered="1"/>
  <pageMargins left="0.51181102362204722" right="0.51181102362204722" top="0.59055118110236227" bottom="0.19685039370078741" header="0.31496062992125984" footer="0.31496062992125984"/>
  <pageSetup paperSize="9" scale="9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sheetPr>
  <dimension ref="A1:H28"/>
  <sheetViews>
    <sheetView rightToLeft="1" view="pageBreakPreview" zoomScale="130" zoomScaleSheetLayoutView="130" workbookViewId="0">
      <selection activeCell="G4" sqref="G4"/>
    </sheetView>
  </sheetViews>
  <sheetFormatPr defaultColWidth="9" defaultRowHeight="15" x14ac:dyDescent="0.25"/>
  <cols>
    <col min="1" max="1" width="11.42578125" customWidth="1"/>
    <col min="2" max="2" width="12.5703125" customWidth="1"/>
    <col min="3" max="4" width="13.5703125" customWidth="1"/>
    <col min="5" max="5" width="0.7109375" customWidth="1"/>
    <col min="6" max="8" width="13.5703125" customWidth="1"/>
  </cols>
  <sheetData>
    <row r="1" spans="1:8" ht="33.75" customHeight="1" x14ac:dyDescent="0.25">
      <c r="A1" s="434" t="s">
        <v>285</v>
      </c>
      <c r="B1" s="434"/>
      <c r="C1" s="435"/>
      <c r="D1" s="435"/>
      <c r="E1" s="435"/>
      <c r="F1" s="435"/>
      <c r="G1" s="435"/>
      <c r="H1" s="435"/>
    </row>
    <row r="2" spans="1:8" ht="21.75" customHeight="1" thickBot="1" x14ac:dyDescent="0.3">
      <c r="A2" s="163" t="s">
        <v>142</v>
      </c>
      <c r="B2" s="6"/>
      <c r="C2" s="7"/>
      <c r="D2" s="7"/>
      <c r="E2" s="7"/>
      <c r="F2" s="7"/>
      <c r="G2" s="7"/>
      <c r="H2" s="7"/>
    </row>
    <row r="3" spans="1:8" ht="34.5" customHeight="1" thickTop="1" x14ac:dyDescent="0.25">
      <c r="A3" s="387" t="s">
        <v>0</v>
      </c>
      <c r="B3" s="387" t="s">
        <v>20</v>
      </c>
      <c r="C3" s="389" t="s">
        <v>223</v>
      </c>
      <c r="D3" s="389"/>
      <c r="E3" s="401"/>
      <c r="F3" s="398" t="s">
        <v>139</v>
      </c>
      <c r="G3" s="398"/>
      <c r="H3" s="398"/>
    </row>
    <row r="4" spans="1:8" ht="28.5" customHeight="1" x14ac:dyDescent="0.25">
      <c r="A4" s="388"/>
      <c r="B4" s="388"/>
      <c r="C4" s="47" t="s">
        <v>215</v>
      </c>
      <c r="D4" s="47" t="s">
        <v>173</v>
      </c>
      <c r="E4" s="402"/>
      <c r="F4" s="47" t="s">
        <v>83</v>
      </c>
      <c r="G4" s="47" t="s">
        <v>286</v>
      </c>
      <c r="H4" s="47" t="s">
        <v>14</v>
      </c>
    </row>
    <row r="5" spans="1:8" ht="23.25" customHeight="1" x14ac:dyDescent="0.25">
      <c r="A5" s="110" t="s">
        <v>1</v>
      </c>
      <c r="B5" s="30">
        <v>31</v>
      </c>
      <c r="C5" s="30">
        <v>6</v>
      </c>
      <c r="D5" s="39">
        <f>C5/C$21*100</f>
        <v>7.59493670886076</v>
      </c>
      <c r="E5" s="30"/>
      <c r="F5" s="30">
        <v>0</v>
      </c>
      <c r="G5" s="30">
        <v>6</v>
      </c>
      <c r="H5" s="30">
        <f t="shared" ref="H5:H21" si="0">SUM(F5:G5)</f>
        <v>6</v>
      </c>
    </row>
    <row r="6" spans="1:8" ht="23.25" customHeight="1" x14ac:dyDescent="0.25">
      <c r="A6" s="110" t="s">
        <v>2</v>
      </c>
      <c r="B6" s="30">
        <v>12</v>
      </c>
      <c r="C6" s="30">
        <v>2</v>
      </c>
      <c r="D6" s="39">
        <f t="shared" ref="D6:D20" si="1">C6/C$21*100</f>
        <v>2.5316455696202533</v>
      </c>
      <c r="E6" s="172"/>
      <c r="F6" s="30">
        <v>2</v>
      </c>
      <c r="G6" s="30">
        <v>0</v>
      </c>
      <c r="H6" s="30">
        <f t="shared" si="0"/>
        <v>2</v>
      </c>
    </row>
    <row r="7" spans="1:8" ht="23.25" customHeight="1" x14ac:dyDescent="0.25">
      <c r="A7" s="110" t="s">
        <v>3</v>
      </c>
      <c r="B7" s="30">
        <v>22</v>
      </c>
      <c r="C7" s="30">
        <v>7</v>
      </c>
      <c r="D7" s="39">
        <f t="shared" si="1"/>
        <v>8.8607594936708853</v>
      </c>
      <c r="E7" s="30"/>
      <c r="F7" s="30">
        <v>0</v>
      </c>
      <c r="G7" s="30">
        <v>7</v>
      </c>
      <c r="H7" s="30">
        <f t="shared" si="0"/>
        <v>7</v>
      </c>
    </row>
    <row r="8" spans="1:8" ht="23.25" customHeight="1" x14ac:dyDescent="0.25">
      <c r="A8" s="110" t="s">
        <v>15</v>
      </c>
      <c r="B8" s="30">
        <v>21</v>
      </c>
      <c r="C8" s="30">
        <v>7</v>
      </c>
      <c r="D8" s="39">
        <f t="shared" si="1"/>
        <v>8.8607594936708853</v>
      </c>
      <c r="E8" s="30"/>
      <c r="F8" s="30">
        <v>1</v>
      </c>
      <c r="G8" s="30">
        <v>6</v>
      </c>
      <c r="H8" s="30">
        <f t="shared" si="0"/>
        <v>7</v>
      </c>
    </row>
    <row r="9" spans="1:8" ht="23.25" customHeight="1" x14ac:dyDescent="0.25">
      <c r="A9" s="110" t="s">
        <v>23</v>
      </c>
      <c r="B9" s="30">
        <v>15</v>
      </c>
      <c r="C9" s="30">
        <v>1</v>
      </c>
      <c r="D9" s="39">
        <f t="shared" si="1"/>
        <v>1.2658227848101267</v>
      </c>
      <c r="E9" s="30"/>
      <c r="F9" s="30">
        <v>1</v>
      </c>
      <c r="G9" s="30">
        <v>0</v>
      </c>
      <c r="H9" s="30">
        <f t="shared" si="0"/>
        <v>1</v>
      </c>
    </row>
    <row r="10" spans="1:8" ht="23.25" customHeight="1" x14ac:dyDescent="0.25">
      <c r="A10" s="110" t="s">
        <v>24</v>
      </c>
      <c r="B10" s="30">
        <v>16</v>
      </c>
      <c r="C10" s="30">
        <v>0</v>
      </c>
      <c r="D10" s="39">
        <f t="shared" si="1"/>
        <v>0</v>
      </c>
      <c r="E10" s="30"/>
      <c r="F10" s="30">
        <v>0</v>
      </c>
      <c r="G10" s="30">
        <v>0</v>
      </c>
      <c r="H10" s="30">
        <f t="shared" si="0"/>
        <v>0</v>
      </c>
    </row>
    <row r="11" spans="1:8" ht="23.25" customHeight="1" x14ac:dyDescent="0.25">
      <c r="A11" s="110" t="s">
        <v>4</v>
      </c>
      <c r="B11" s="171">
        <v>16</v>
      </c>
      <c r="C11" s="30">
        <v>7</v>
      </c>
      <c r="D11" s="39">
        <f t="shared" si="1"/>
        <v>8.8607594936708853</v>
      </c>
      <c r="E11" s="30"/>
      <c r="F11" s="30">
        <v>0</v>
      </c>
      <c r="G11" s="30">
        <v>7</v>
      </c>
      <c r="H11" s="30">
        <f t="shared" si="0"/>
        <v>7</v>
      </c>
    </row>
    <row r="12" spans="1:8" ht="23.25" customHeight="1" x14ac:dyDescent="0.25">
      <c r="A12" s="110" t="s">
        <v>5</v>
      </c>
      <c r="B12" s="30">
        <v>7</v>
      </c>
      <c r="C12" s="30">
        <v>1</v>
      </c>
      <c r="D12" s="39">
        <f t="shared" si="1"/>
        <v>1.2658227848101267</v>
      </c>
      <c r="E12" s="30"/>
      <c r="F12" s="30">
        <v>0</v>
      </c>
      <c r="G12" s="30">
        <v>1</v>
      </c>
      <c r="H12" s="30">
        <f t="shared" si="0"/>
        <v>1</v>
      </c>
    </row>
    <row r="13" spans="1:8" ht="23.25" customHeight="1" x14ac:dyDescent="0.25">
      <c r="A13" s="110" t="s">
        <v>6</v>
      </c>
      <c r="B13" s="30">
        <v>19</v>
      </c>
      <c r="C13" s="30">
        <v>11</v>
      </c>
      <c r="D13" s="39">
        <f t="shared" si="1"/>
        <v>13.924050632911392</v>
      </c>
      <c r="E13" s="30"/>
      <c r="F13" s="30">
        <v>0</v>
      </c>
      <c r="G13" s="30">
        <v>11</v>
      </c>
      <c r="H13" s="30">
        <f t="shared" si="0"/>
        <v>11</v>
      </c>
    </row>
    <row r="14" spans="1:8" ht="23.25" customHeight="1" x14ac:dyDescent="0.25">
      <c r="A14" s="110" t="s">
        <v>22</v>
      </c>
      <c r="B14" s="30">
        <v>20</v>
      </c>
      <c r="C14" s="30">
        <v>3</v>
      </c>
      <c r="D14" s="39">
        <f t="shared" si="1"/>
        <v>3.79746835443038</v>
      </c>
      <c r="E14" s="30"/>
      <c r="F14" s="30">
        <v>1</v>
      </c>
      <c r="G14" s="30">
        <v>2</v>
      </c>
      <c r="H14" s="30">
        <f t="shared" si="0"/>
        <v>3</v>
      </c>
    </row>
    <row r="15" spans="1:8" ht="23.25" customHeight="1" x14ac:dyDescent="0.25">
      <c r="A15" s="110" t="s">
        <v>8</v>
      </c>
      <c r="B15" s="30">
        <v>10</v>
      </c>
      <c r="C15" s="30">
        <v>2</v>
      </c>
      <c r="D15" s="39">
        <f t="shared" si="1"/>
        <v>2.5316455696202533</v>
      </c>
      <c r="E15" s="30"/>
      <c r="F15" s="30">
        <v>1</v>
      </c>
      <c r="G15" s="30">
        <v>1</v>
      </c>
      <c r="H15" s="30">
        <f t="shared" si="0"/>
        <v>2</v>
      </c>
    </row>
    <row r="16" spans="1:8" s="11" customFormat="1" ht="23.25" customHeight="1" x14ac:dyDescent="0.25">
      <c r="A16" s="126" t="s">
        <v>9</v>
      </c>
      <c r="B16" s="30">
        <v>15</v>
      </c>
      <c r="C16" s="30">
        <v>6</v>
      </c>
      <c r="D16" s="39">
        <f t="shared" si="1"/>
        <v>7.59493670886076</v>
      </c>
      <c r="E16" s="30"/>
      <c r="F16" s="30">
        <v>1</v>
      </c>
      <c r="G16" s="30">
        <v>5</v>
      </c>
      <c r="H16" s="30">
        <f t="shared" si="0"/>
        <v>6</v>
      </c>
    </row>
    <row r="17" spans="1:8" ht="23.25" customHeight="1" x14ac:dyDescent="0.25">
      <c r="A17" s="110" t="s">
        <v>10</v>
      </c>
      <c r="B17" s="30">
        <v>12</v>
      </c>
      <c r="C17" s="30">
        <v>11</v>
      </c>
      <c r="D17" s="39">
        <f t="shared" si="1"/>
        <v>13.924050632911392</v>
      </c>
      <c r="E17" s="30"/>
      <c r="F17" s="30">
        <v>11</v>
      </c>
      <c r="G17" s="30">
        <v>0</v>
      </c>
      <c r="H17" s="30">
        <f t="shared" si="0"/>
        <v>11</v>
      </c>
    </row>
    <row r="18" spans="1:8" ht="23.25" customHeight="1" x14ac:dyDescent="0.25">
      <c r="A18" s="110" t="s">
        <v>11</v>
      </c>
      <c r="B18" s="30">
        <v>20</v>
      </c>
      <c r="C18" s="30">
        <v>6</v>
      </c>
      <c r="D18" s="39">
        <f t="shared" si="1"/>
        <v>7.59493670886076</v>
      </c>
      <c r="E18" s="172"/>
      <c r="F18" s="30">
        <v>1</v>
      </c>
      <c r="G18" s="30">
        <v>5</v>
      </c>
      <c r="H18" s="30">
        <f t="shared" si="0"/>
        <v>6</v>
      </c>
    </row>
    <row r="19" spans="1:8" ht="23.25" customHeight="1" x14ac:dyDescent="0.25">
      <c r="A19" s="110" t="s">
        <v>12</v>
      </c>
      <c r="B19" s="30">
        <v>15</v>
      </c>
      <c r="C19" s="30">
        <v>4</v>
      </c>
      <c r="D19" s="39">
        <f t="shared" si="1"/>
        <v>5.0632911392405067</v>
      </c>
      <c r="E19" s="172">
        <v>909953</v>
      </c>
      <c r="F19" s="30">
        <v>0</v>
      </c>
      <c r="G19" s="30">
        <v>4</v>
      </c>
      <c r="H19" s="30">
        <f t="shared" si="0"/>
        <v>4</v>
      </c>
    </row>
    <row r="20" spans="1:8" ht="23.25" customHeight="1" thickBot="1" x14ac:dyDescent="0.3">
      <c r="A20" s="142" t="s">
        <v>13</v>
      </c>
      <c r="B20" s="40">
        <v>16</v>
      </c>
      <c r="C20" s="30">
        <v>5</v>
      </c>
      <c r="D20" s="39">
        <f t="shared" si="1"/>
        <v>6.3291139240506329</v>
      </c>
      <c r="E20" s="220"/>
      <c r="F20" s="40">
        <v>3</v>
      </c>
      <c r="G20" s="40">
        <v>2</v>
      </c>
      <c r="H20" s="40">
        <f t="shared" si="0"/>
        <v>5</v>
      </c>
    </row>
    <row r="21" spans="1:8" ht="23.25" customHeight="1" thickTop="1" thickBot="1" x14ac:dyDescent="0.3">
      <c r="A21" s="48" t="s">
        <v>53</v>
      </c>
      <c r="B21" s="49">
        <f>SUM(B5:B20)</f>
        <v>267</v>
      </c>
      <c r="C21" s="49">
        <f>SUM(C5:C20)</f>
        <v>79</v>
      </c>
      <c r="D21" s="342">
        <f>SUM(D5:D20)</f>
        <v>99.999999999999986</v>
      </c>
      <c r="E21" s="54"/>
      <c r="F21" s="54">
        <f>SUM(F5:F20)</f>
        <v>22</v>
      </c>
      <c r="G21" s="54">
        <f>SUM(G5:G20)</f>
        <v>57</v>
      </c>
      <c r="H21" s="54">
        <f t="shared" si="0"/>
        <v>79</v>
      </c>
    </row>
    <row r="22" spans="1:8" ht="6" customHeight="1" thickTop="1" x14ac:dyDescent="0.25">
      <c r="A22" s="390"/>
      <c r="B22" s="390"/>
      <c r="C22" s="390"/>
      <c r="D22" s="390"/>
      <c r="E22" s="13"/>
      <c r="F22" s="13"/>
      <c r="G22" s="13"/>
      <c r="H22" s="13"/>
    </row>
    <row r="23" spans="1:8" ht="19.149999999999999" customHeight="1" x14ac:dyDescent="0.25">
      <c r="A23" s="393" t="s">
        <v>183</v>
      </c>
      <c r="B23" s="394"/>
      <c r="C23" s="394"/>
      <c r="D23" s="394"/>
      <c r="E23" s="394"/>
      <c r="F23" s="394"/>
      <c r="G23" s="394"/>
      <c r="H23" s="394"/>
    </row>
    <row r="24" spans="1:8" s="2" customFormat="1" ht="2.4500000000000002" hidden="1" customHeight="1" x14ac:dyDescent="0.25">
      <c r="A24" s="42"/>
      <c r="B24" s="42"/>
      <c r="C24" s="42"/>
      <c r="D24" s="42"/>
      <c r="E24" s="42"/>
      <c r="F24" s="42"/>
      <c r="G24" s="42"/>
      <c r="H24" s="42"/>
    </row>
    <row r="25" spans="1:8" s="2" customFormat="1" ht="15" customHeight="1" x14ac:dyDescent="0.25">
      <c r="A25" s="395" t="s">
        <v>319</v>
      </c>
      <c r="B25" s="395"/>
      <c r="C25" s="395"/>
      <c r="D25" s="395"/>
      <c r="E25" s="395"/>
      <c r="F25" s="395"/>
      <c r="G25" s="395"/>
      <c r="H25" s="42"/>
    </row>
    <row r="26" spans="1:8" ht="19.899999999999999" customHeight="1" x14ac:dyDescent="0.25">
      <c r="A26" s="42"/>
      <c r="B26" s="42"/>
      <c r="C26" s="42"/>
      <c r="D26" s="42"/>
      <c r="E26" s="42"/>
      <c r="F26" s="42"/>
      <c r="G26" s="42"/>
      <c r="H26" s="42"/>
    </row>
    <row r="27" spans="1:8" ht="21.6" customHeight="1" x14ac:dyDescent="0.25">
      <c r="A27" s="391" t="s">
        <v>145</v>
      </c>
      <c r="B27" s="391"/>
      <c r="C27" s="391"/>
      <c r="D27" s="391"/>
      <c r="E27" s="391"/>
      <c r="F27" s="391"/>
      <c r="G27" s="17"/>
      <c r="H27" s="353">
        <v>25</v>
      </c>
    </row>
    <row r="28" spans="1:8" ht="26.25" customHeight="1" x14ac:dyDescent="0.25"/>
  </sheetData>
  <mergeCells count="10">
    <mergeCell ref="A22:D22"/>
    <mergeCell ref="A23:H23"/>
    <mergeCell ref="A25:G25"/>
    <mergeCell ref="A27:F27"/>
    <mergeCell ref="A1:H1"/>
    <mergeCell ref="A3:A4"/>
    <mergeCell ref="B3:B4"/>
    <mergeCell ref="C3:D3"/>
    <mergeCell ref="E3:E4"/>
    <mergeCell ref="F3:H3"/>
  </mergeCells>
  <printOptions horizontalCentered="1"/>
  <pageMargins left="0.51181102362204722" right="0.51181102362204722" top="0.59055118110236227" bottom="0.19685039370078741" header="0.31496062992125984" footer="0.31496062992125984"/>
  <pageSetup paperSize="9" scale="9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1:I36"/>
  <sheetViews>
    <sheetView rightToLeft="1" view="pageBreakPreview" zoomScaleSheetLayoutView="100" workbookViewId="0">
      <selection activeCell="E18" sqref="E18"/>
    </sheetView>
  </sheetViews>
  <sheetFormatPr defaultColWidth="9" defaultRowHeight="15" x14ac:dyDescent="0.25"/>
  <cols>
    <col min="1" max="1" width="12.140625" customWidth="1"/>
    <col min="2" max="2" width="11.140625" customWidth="1"/>
    <col min="3" max="3" width="12.42578125" customWidth="1"/>
    <col min="4" max="4" width="12" customWidth="1"/>
    <col min="5" max="5" width="31.42578125" customWidth="1"/>
    <col min="6" max="6" width="11.5703125" customWidth="1"/>
    <col min="7" max="7" width="14.85546875" customWidth="1"/>
    <col min="8" max="8" width="12.42578125" customWidth="1"/>
    <col min="9" max="9" width="44" customWidth="1"/>
  </cols>
  <sheetData>
    <row r="1" spans="1:9" ht="25.9" customHeight="1" x14ac:dyDescent="0.25">
      <c r="A1" s="434" t="s">
        <v>174</v>
      </c>
      <c r="B1" s="434"/>
      <c r="C1" s="434"/>
      <c r="D1" s="434"/>
      <c r="E1" s="434"/>
      <c r="F1" s="434"/>
      <c r="G1" s="434"/>
      <c r="H1" s="434"/>
      <c r="I1" s="434"/>
    </row>
    <row r="2" spans="1:9" ht="20.45" customHeight="1" thickBot="1" x14ac:dyDescent="0.3">
      <c r="A2" s="58" t="s">
        <v>180</v>
      </c>
      <c r="B2" s="7"/>
      <c r="C2" s="7"/>
      <c r="D2" s="7"/>
      <c r="E2" s="7"/>
      <c r="F2" s="7"/>
      <c r="G2" s="7"/>
      <c r="H2" s="7"/>
      <c r="I2" s="7"/>
    </row>
    <row r="3" spans="1:9" ht="25.15" customHeight="1" thickTop="1" x14ac:dyDescent="0.25">
      <c r="A3" s="387" t="s">
        <v>0</v>
      </c>
      <c r="B3" s="387" t="s">
        <v>139</v>
      </c>
      <c r="C3" s="398" t="s">
        <v>344</v>
      </c>
      <c r="D3" s="398"/>
      <c r="E3" s="398"/>
      <c r="F3" s="387" t="s">
        <v>175</v>
      </c>
      <c r="G3" s="398" t="s">
        <v>345</v>
      </c>
      <c r="H3" s="398"/>
      <c r="I3" s="398"/>
    </row>
    <row r="4" spans="1:9" ht="33" customHeight="1" x14ac:dyDescent="0.25">
      <c r="A4" s="388"/>
      <c r="B4" s="388"/>
      <c r="C4" s="47" t="s">
        <v>346</v>
      </c>
      <c r="D4" s="47" t="s">
        <v>347</v>
      </c>
      <c r="E4" s="47" t="s">
        <v>290</v>
      </c>
      <c r="F4" s="388"/>
      <c r="G4" s="47" t="s">
        <v>346</v>
      </c>
      <c r="H4" s="47" t="s">
        <v>347</v>
      </c>
      <c r="I4" s="47" t="s">
        <v>290</v>
      </c>
    </row>
    <row r="5" spans="1:9" ht="30" customHeight="1" x14ac:dyDescent="0.25">
      <c r="A5" s="110" t="s">
        <v>1</v>
      </c>
      <c r="B5" s="30">
        <v>6</v>
      </c>
      <c r="C5" s="173">
        <v>1</v>
      </c>
      <c r="D5" s="173">
        <v>5</v>
      </c>
      <c r="E5" s="174" t="s">
        <v>298</v>
      </c>
      <c r="F5" s="30">
        <v>26</v>
      </c>
      <c r="G5" s="173">
        <v>1</v>
      </c>
      <c r="H5" s="173">
        <v>25</v>
      </c>
      <c r="I5" s="174" t="s">
        <v>293</v>
      </c>
    </row>
    <row r="6" spans="1:9" ht="24" customHeight="1" x14ac:dyDescent="0.25">
      <c r="A6" s="110" t="s">
        <v>2</v>
      </c>
      <c r="B6" s="30">
        <v>2</v>
      </c>
      <c r="C6" s="173">
        <v>2</v>
      </c>
      <c r="D6" s="173">
        <v>0</v>
      </c>
      <c r="E6" s="173"/>
      <c r="F6" s="30">
        <v>10</v>
      </c>
      <c r="G6" s="173">
        <v>10</v>
      </c>
      <c r="H6" s="173">
        <v>0</v>
      </c>
      <c r="I6" s="173"/>
    </row>
    <row r="7" spans="1:9" ht="24" customHeight="1" x14ac:dyDescent="0.25">
      <c r="A7" s="110" t="s">
        <v>3</v>
      </c>
      <c r="B7" s="30">
        <v>7</v>
      </c>
      <c r="C7" s="173">
        <v>0</v>
      </c>
      <c r="D7" s="173">
        <v>7</v>
      </c>
      <c r="E7" s="174" t="s">
        <v>299</v>
      </c>
      <c r="F7" s="30">
        <v>13</v>
      </c>
      <c r="G7" s="173">
        <v>13</v>
      </c>
      <c r="H7" s="173">
        <v>0</v>
      </c>
      <c r="I7" s="173"/>
    </row>
    <row r="8" spans="1:9" ht="27.75" customHeight="1" x14ac:dyDescent="0.25">
      <c r="A8" s="110" t="s">
        <v>15</v>
      </c>
      <c r="B8" s="30">
        <v>7</v>
      </c>
      <c r="C8" s="173">
        <v>5</v>
      </c>
      <c r="D8" s="173">
        <v>2</v>
      </c>
      <c r="E8" s="174" t="s">
        <v>300</v>
      </c>
      <c r="F8" s="30">
        <v>16</v>
      </c>
      <c r="G8" s="173">
        <v>16</v>
      </c>
      <c r="H8" s="173">
        <v>0</v>
      </c>
      <c r="I8" s="174"/>
    </row>
    <row r="9" spans="1:9" ht="24" customHeight="1" x14ac:dyDescent="0.25">
      <c r="A9" s="110" t="s">
        <v>23</v>
      </c>
      <c r="B9" s="30">
        <v>1</v>
      </c>
      <c r="C9" s="173">
        <v>1</v>
      </c>
      <c r="D9" s="173">
        <v>0</v>
      </c>
      <c r="E9" s="174"/>
      <c r="F9" s="30">
        <v>2</v>
      </c>
      <c r="G9" s="173">
        <v>2</v>
      </c>
      <c r="H9" s="173">
        <v>0</v>
      </c>
      <c r="I9" s="174"/>
    </row>
    <row r="10" spans="1:9" ht="24" customHeight="1" x14ac:dyDescent="0.25">
      <c r="A10" s="110" t="s">
        <v>24</v>
      </c>
      <c r="B10" s="30">
        <v>0</v>
      </c>
      <c r="C10" s="173">
        <v>0</v>
      </c>
      <c r="D10" s="173">
        <v>0</v>
      </c>
      <c r="E10" s="173"/>
      <c r="F10" s="30">
        <v>1</v>
      </c>
      <c r="G10" s="173">
        <v>1</v>
      </c>
      <c r="H10" s="173">
        <v>0</v>
      </c>
      <c r="I10" s="173"/>
    </row>
    <row r="11" spans="1:9" ht="26.25" customHeight="1" x14ac:dyDescent="0.25">
      <c r="A11" s="110" t="s">
        <v>4</v>
      </c>
      <c r="B11" s="30">
        <v>7</v>
      </c>
      <c r="C11" s="30">
        <v>5</v>
      </c>
      <c r="D11" s="30">
        <v>2</v>
      </c>
      <c r="E11" s="216" t="s">
        <v>291</v>
      </c>
      <c r="F11" s="30">
        <v>0</v>
      </c>
      <c r="G11" s="30">
        <v>0</v>
      </c>
      <c r="H11" s="30">
        <v>0</v>
      </c>
      <c r="I11" s="216"/>
    </row>
    <row r="12" spans="1:9" ht="27.75" customHeight="1" x14ac:dyDescent="0.25">
      <c r="A12" s="110" t="s">
        <v>5</v>
      </c>
      <c r="B12" s="30">
        <v>1</v>
      </c>
      <c r="C12" s="173">
        <v>1</v>
      </c>
      <c r="D12" s="173">
        <v>0</v>
      </c>
      <c r="E12" s="173"/>
      <c r="F12" s="30">
        <v>4</v>
      </c>
      <c r="G12" s="173">
        <v>3</v>
      </c>
      <c r="H12" s="173">
        <v>1</v>
      </c>
      <c r="I12" s="174" t="s">
        <v>292</v>
      </c>
    </row>
    <row r="13" spans="1:9" ht="27" customHeight="1" x14ac:dyDescent="0.25">
      <c r="A13" s="110" t="s">
        <v>6</v>
      </c>
      <c r="B13" s="30">
        <v>11</v>
      </c>
      <c r="C13" s="173">
        <v>11</v>
      </c>
      <c r="D13" s="173">
        <f>E13/C13*100</f>
        <v>0</v>
      </c>
      <c r="E13" s="173"/>
      <c r="F13" s="30">
        <v>3</v>
      </c>
      <c r="G13" s="173">
        <v>3</v>
      </c>
      <c r="H13" s="173">
        <v>0</v>
      </c>
      <c r="I13" s="173"/>
    </row>
    <row r="14" spans="1:9" ht="28.5" customHeight="1" x14ac:dyDescent="0.25">
      <c r="A14" s="110" t="s">
        <v>22</v>
      </c>
      <c r="B14" s="30">
        <v>3</v>
      </c>
      <c r="C14" s="173">
        <v>0</v>
      </c>
      <c r="D14" s="173">
        <v>3</v>
      </c>
      <c r="E14" s="174" t="s">
        <v>301</v>
      </c>
      <c r="F14" s="30">
        <v>14</v>
      </c>
      <c r="G14" s="173">
        <v>14</v>
      </c>
      <c r="H14" s="173">
        <v>0</v>
      </c>
      <c r="I14" s="174"/>
    </row>
    <row r="15" spans="1:9" ht="27" customHeight="1" x14ac:dyDescent="0.25">
      <c r="A15" s="110" t="s">
        <v>8</v>
      </c>
      <c r="B15" s="30">
        <v>2</v>
      </c>
      <c r="C15" s="173">
        <v>1</v>
      </c>
      <c r="D15" s="173">
        <v>1</v>
      </c>
      <c r="E15" s="174" t="s">
        <v>302</v>
      </c>
      <c r="F15" s="30">
        <v>1</v>
      </c>
      <c r="G15" s="30">
        <v>1</v>
      </c>
      <c r="H15" s="30">
        <v>0</v>
      </c>
      <c r="I15" s="30"/>
    </row>
    <row r="16" spans="1:9" s="11" customFormat="1" ht="24" customHeight="1" x14ac:dyDescent="0.25">
      <c r="A16" s="126" t="s">
        <v>9</v>
      </c>
      <c r="B16" s="30">
        <v>6</v>
      </c>
      <c r="C16" s="173">
        <v>6</v>
      </c>
      <c r="D16" s="173">
        <f>E16/C16*100</f>
        <v>0</v>
      </c>
      <c r="E16" s="173"/>
      <c r="F16" s="30">
        <v>6</v>
      </c>
      <c r="G16" s="173">
        <v>6</v>
      </c>
      <c r="H16" s="173">
        <v>0</v>
      </c>
      <c r="I16" s="173"/>
    </row>
    <row r="17" spans="1:9" ht="24" customHeight="1" x14ac:dyDescent="0.25">
      <c r="A17" s="110" t="s">
        <v>10</v>
      </c>
      <c r="B17" s="30">
        <v>11</v>
      </c>
      <c r="C17" s="173">
        <v>10</v>
      </c>
      <c r="D17" s="173">
        <v>1</v>
      </c>
      <c r="E17" s="174" t="s">
        <v>303</v>
      </c>
      <c r="F17" s="30">
        <v>1</v>
      </c>
      <c r="G17" s="173">
        <v>1</v>
      </c>
      <c r="H17" s="173">
        <v>0</v>
      </c>
      <c r="I17" s="174"/>
    </row>
    <row r="18" spans="1:9" ht="24" customHeight="1" x14ac:dyDescent="0.25">
      <c r="A18" s="110" t="s">
        <v>11</v>
      </c>
      <c r="B18" s="30">
        <v>6</v>
      </c>
      <c r="C18" s="173">
        <v>3</v>
      </c>
      <c r="D18" s="173">
        <v>3</v>
      </c>
      <c r="E18" s="174" t="s">
        <v>224</v>
      </c>
      <c r="F18" s="30">
        <v>11</v>
      </c>
      <c r="G18" s="173">
        <v>1</v>
      </c>
      <c r="H18" s="173">
        <v>10</v>
      </c>
      <c r="I18" s="174" t="s">
        <v>294</v>
      </c>
    </row>
    <row r="19" spans="1:9" ht="25.5" customHeight="1" x14ac:dyDescent="0.25">
      <c r="A19" s="110" t="s">
        <v>12</v>
      </c>
      <c r="B19" s="30">
        <v>4</v>
      </c>
      <c r="C19" s="173">
        <v>3</v>
      </c>
      <c r="D19" s="173">
        <v>1</v>
      </c>
      <c r="E19" s="174" t="s">
        <v>239</v>
      </c>
      <c r="F19" s="266">
        <v>12</v>
      </c>
      <c r="G19" s="173">
        <v>11</v>
      </c>
      <c r="H19" s="173">
        <v>1</v>
      </c>
      <c r="I19" s="174" t="s">
        <v>304</v>
      </c>
    </row>
    <row r="20" spans="1:9" ht="30" customHeight="1" thickBot="1" x14ac:dyDescent="0.3">
      <c r="A20" s="142" t="s">
        <v>13</v>
      </c>
      <c r="B20" s="40">
        <v>5</v>
      </c>
      <c r="C20" s="223">
        <v>2</v>
      </c>
      <c r="D20" s="224">
        <v>3</v>
      </c>
      <c r="E20" s="225" t="s">
        <v>214</v>
      </c>
      <c r="F20" s="30">
        <v>13</v>
      </c>
      <c r="G20" s="224">
        <v>13</v>
      </c>
      <c r="H20" s="224">
        <v>0</v>
      </c>
      <c r="I20" s="224"/>
    </row>
    <row r="21" spans="1:9" ht="22.9" customHeight="1" thickTop="1" thickBot="1" x14ac:dyDescent="0.3">
      <c r="A21" s="48" t="s">
        <v>53</v>
      </c>
      <c r="B21" s="49">
        <f>SUM(B5:B20)</f>
        <v>79</v>
      </c>
      <c r="C21" s="135">
        <f>SUM(C5:C20)</f>
        <v>51</v>
      </c>
      <c r="D21" s="135">
        <f>SUM(D5:D20)</f>
        <v>28</v>
      </c>
      <c r="E21" s="378"/>
      <c r="F21" s="54">
        <f>SUM(F5:F20)</f>
        <v>133</v>
      </c>
      <c r="G21" s="54">
        <f>SUM(G5:G20)</f>
        <v>96</v>
      </c>
      <c r="H21" s="135">
        <f>SUM(H5:H20)</f>
        <v>37</v>
      </c>
      <c r="I21" s="378"/>
    </row>
    <row r="22" spans="1:9" ht="1.9" customHeight="1" thickTop="1" x14ac:dyDescent="0.25">
      <c r="A22" s="390"/>
      <c r="B22" s="390"/>
      <c r="C22" s="13"/>
      <c r="D22" s="13"/>
      <c r="E22" s="13"/>
      <c r="F22" s="136"/>
      <c r="G22" s="150"/>
      <c r="H22" s="13"/>
      <c r="I22" s="13"/>
    </row>
    <row r="23" spans="1:9" ht="19.149999999999999" customHeight="1" x14ac:dyDescent="0.25">
      <c r="A23" s="393" t="s">
        <v>183</v>
      </c>
      <c r="B23" s="394"/>
      <c r="C23" s="394"/>
      <c r="D23" s="394"/>
      <c r="E23" s="394"/>
      <c r="F23" s="394"/>
      <c r="G23" s="394"/>
      <c r="H23" s="394"/>
      <c r="I23" s="165"/>
    </row>
    <row r="24" spans="1:9" s="2" customFormat="1" ht="2.4500000000000002" hidden="1" customHeight="1" x14ac:dyDescent="0.25">
      <c r="A24" s="42"/>
      <c r="B24" s="42"/>
      <c r="C24" s="42"/>
      <c r="D24" s="42"/>
      <c r="E24" s="42"/>
      <c r="F24" s="42"/>
      <c r="G24" s="42"/>
      <c r="H24" s="42"/>
      <c r="I24" s="42"/>
    </row>
    <row r="25" spans="1:9" s="2" customFormat="1" ht="15" customHeight="1" x14ac:dyDescent="0.25">
      <c r="A25" s="395" t="s">
        <v>276</v>
      </c>
      <c r="B25" s="395"/>
      <c r="C25" s="395"/>
      <c r="D25" s="395"/>
      <c r="E25" s="395"/>
      <c r="F25" s="395"/>
      <c r="G25" s="395"/>
      <c r="H25" s="42"/>
      <c r="I25" s="42"/>
    </row>
    <row r="26" spans="1:9" ht="21" customHeight="1" x14ac:dyDescent="0.25">
      <c r="A26" s="42"/>
      <c r="B26" s="42"/>
      <c r="C26" s="42"/>
      <c r="D26" s="42"/>
      <c r="E26" s="42"/>
      <c r="F26" s="45"/>
      <c r="G26" s="42"/>
      <c r="H26" s="42"/>
      <c r="I26" s="42"/>
    </row>
    <row r="27" spans="1:9" ht="21" customHeight="1" x14ac:dyDescent="0.25">
      <c r="A27" s="391" t="s">
        <v>145</v>
      </c>
      <c r="B27" s="391"/>
      <c r="C27" s="391"/>
      <c r="D27" s="391"/>
      <c r="E27" s="17"/>
      <c r="F27" s="17"/>
      <c r="G27" s="151"/>
      <c r="H27" s="151"/>
      <c r="I27" s="353">
        <v>26</v>
      </c>
    </row>
    <row r="28" spans="1:9" ht="26.25" customHeight="1" x14ac:dyDescent="0.25"/>
    <row r="36" spans="8:8" x14ac:dyDescent="0.25">
      <c r="H36" s="146"/>
    </row>
  </sheetData>
  <mergeCells count="10">
    <mergeCell ref="A22:B22"/>
    <mergeCell ref="A23:H23"/>
    <mergeCell ref="A25:G25"/>
    <mergeCell ref="A27:D27"/>
    <mergeCell ref="A1:I1"/>
    <mergeCell ref="A3:A4"/>
    <mergeCell ref="B3:B4"/>
    <mergeCell ref="C3:E3"/>
    <mergeCell ref="F3:F4"/>
    <mergeCell ref="G3:I3"/>
  </mergeCells>
  <printOptions horizontalCentered="1"/>
  <pageMargins left="0.51181102362204722" right="0.51181102362204722" top="0.59055118110236227" bottom="0.19685039370078741" header="0.31496062992125984" footer="0.31496062992125984"/>
  <pageSetup paperSize="9" scale="8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sheetPr>
  <dimension ref="A1:T36"/>
  <sheetViews>
    <sheetView rightToLeft="1" view="pageBreakPreview" zoomScale="130" zoomScaleNormal="90" zoomScaleSheetLayoutView="130" zoomScalePageLayoutView="80" workbookViewId="0">
      <selection activeCell="C7" sqref="C7"/>
    </sheetView>
  </sheetViews>
  <sheetFormatPr defaultColWidth="10" defaultRowHeight="15" x14ac:dyDescent="0.2"/>
  <cols>
    <col min="1" max="1" width="17.42578125" style="4" customWidth="1"/>
    <col min="2" max="2" width="15" style="4" customWidth="1"/>
    <col min="3" max="4" width="14.42578125" style="4" customWidth="1"/>
    <col min="5" max="5" width="1" style="4" customWidth="1"/>
    <col min="6" max="7" width="15.140625" style="4" customWidth="1"/>
    <col min="8" max="16384" width="10" style="4"/>
  </cols>
  <sheetData>
    <row r="1" spans="1:8" ht="34.5" customHeight="1" x14ac:dyDescent="0.2">
      <c r="A1" s="445" t="s">
        <v>355</v>
      </c>
      <c r="B1" s="445"/>
      <c r="C1" s="445"/>
      <c r="D1" s="445"/>
      <c r="E1" s="445"/>
      <c r="F1" s="445"/>
      <c r="G1" s="445"/>
    </row>
    <row r="2" spans="1:8" ht="18" customHeight="1" thickBot="1" x14ac:dyDescent="0.25">
      <c r="A2" s="116" t="s">
        <v>179</v>
      </c>
      <c r="B2" s="116"/>
      <c r="C2" s="116"/>
      <c r="D2" s="116"/>
      <c r="E2" s="116"/>
      <c r="F2" s="116"/>
      <c r="G2" s="116"/>
    </row>
    <row r="3" spans="1:8" ht="46.5" customHeight="1" thickTop="1" x14ac:dyDescent="0.2">
      <c r="A3" s="387" t="s">
        <v>0</v>
      </c>
      <c r="B3" s="387" t="s">
        <v>124</v>
      </c>
      <c r="C3" s="389" t="s">
        <v>123</v>
      </c>
      <c r="D3" s="389"/>
      <c r="E3" s="398"/>
      <c r="F3" s="389" t="s">
        <v>278</v>
      </c>
      <c r="G3" s="389"/>
    </row>
    <row r="4" spans="1:8" ht="21" customHeight="1" x14ac:dyDescent="0.2">
      <c r="A4" s="388"/>
      <c r="B4" s="388"/>
      <c r="C4" s="47" t="s">
        <v>215</v>
      </c>
      <c r="D4" s="47" t="s">
        <v>236</v>
      </c>
      <c r="E4" s="446"/>
      <c r="F4" s="47" t="s">
        <v>215</v>
      </c>
      <c r="G4" s="47" t="s">
        <v>236</v>
      </c>
    </row>
    <row r="5" spans="1:8" ht="24.95" customHeight="1" x14ac:dyDescent="0.2">
      <c r="A5" s="147" t="s">
        <v>1</v>
      </c>
      <c r="B5" s="177">
        <v>31</v>
      </c>
      <c r="C5" s="176">
        <v>31</v>
      </c>
      <c r="D5" s="178">
        <f>C5/B5*100</f>
        <v>100</v>
      </c>
      <c r="E5" s="176"/>
      <c r="F5" s="176">
        <v>0</v>
      </c>
      <c r="G5" s="178">
        <f t="shared" ref="G5:G21" si="0">F5/B5*100</f>
        <v>0</v>
      </c>
    </row>
    <row r="6" spans="1:8" ht="24.95" customHeight="1" x14ac:dyDescent="0.2">
      <c r="A6" s="147" t="s">
        <v>2</v>
      </c>
      <c r="B6" s="196">
        <v>12</v>
      </c>
      <c r="C6" s="196">
        <v>12</v>
      </c>
      <c r="D6" s="178">
        <f t="shared" ref="D6:D21" si="1">C6/B6*100</f>
        <v>100</v>
      </c>
      <c r="E6" s="196"/>
      <c r="F6" s="196">
        <v>6</v>
      </c>
      <c r="G6" s="178">
        <f t="shared" si="0"/>
        <v>50</v>
      </c>
    </row>
    <row r="7" spans="1:8" ht="24.95" customHeight="1" x14ac:dyDescent="0.2">
      <c r="A7" s="127" t="s">
        <v>3</v>
      </c>
      <c r="B7" s="192">
        <v>22</v>
      </c>
      <c r="C7" s="192">
        <v>22</v>
      </c>
      <c r="D7" s="178">
        <f t="shared" si="1"/>
        <v>100</v>
      </c>
      <c r="E7" s="192"/>
      <c r="F7" s="192">
        <v>4</v>
      </c>
      <c r="G7" s="178">
        <f t="shared" si="0"/>
        <v>18.181818181818183</v>
      </c>
    </row>
    <row r="8" spans="1:8" ht="24.95" customHeight="1" x14ac:dyDescent="0.2">
      <c r="A8" s="127" t="s">
        <v>15</v>
      </c>
      <c r="B8" s="192">
        <v>21</v>
      </c>
      <c r="C8" s="192">
        <v>21</v>
      </c>
      <c r="D8" s="178">
        <f t="shared" si="1"/>
        <v>100</v>
      </c>
      <c r="E8" s="192"/>
      <c r="F8" s="192">
        <v>0</v>
      </c>
      <c r="G8" s="178">
        <f t="shared" si="0"/>
        <v>0</v>
      </c>
    </row>
    <row r="9" spans="1:8" ht="24.95" customHeight="1" x14ac:dyDescent="0.2">
      <c r="A9" s="127" t="s">
        <v>23</v>
      </c>
      <c r="B9" s="192">
        <v>15</v>
      </c>
      <c r="C9" s="192">
        <v>15</v>
      </c>
      <c r="D9" s="178">
        <f t="shared" si="1"/>
        <v>100</v>
      </c>
      <c r="E9" s="192"/>
      <c r="F9" s="192">
        <v>5</v>
      </c>
      <c r="G9" s="178">
        <f t="shared" si="0"/>
        <v>33.333333333333329</v>
      </c>
    </row>
    <row r="10" spans="1:8" ht="24.95" customHeight="1" x14ac:dyDescent="0.2">
      <c r="A10" s="127" t="s">
        <v>24</v>
      </c>
      <c r="B10" s="192">
        <v>16</v>
      </c>
      <c r="C10" s="192">
        <v>16</v>
      </c>
      <c r="D10" s="178">
        <f t="shared" si="1"/>
        <v>100</v>
      </c>
      <c r="E10" s="192"/>
      <c r="F10" s="192">
        <v>0</v>
      </c>
      <c r="G10" s="178">
        <f t="shared" si="0"/>
        <v>0</v>
      </c>
    </row>
    <row r="11" spans="1:8" ht="24.95" customHeight="1" x14ac:dyDescent="0.2">
      <c r="A11" s="127" t="s">
        <v>4</v>
      </c>
      <c r="B11" s="192">
        <v>16</v>
      </c>
      <c r="C11" s="192">
        <v>16</v>
      </c>
      <c r="D11" s="178">
        <f t="shared" si="1"/>
        <v>100</v>
      </c>
      <c r="E11" s="192"/>
      <c r="F11" s="192">
        <v>0</v>
      </c>
      <c r="G11" s="178">
        <f t="shared" si="0"/>
        <v>0</v>
      </c>
      <c r="H11" s="125"/>
    </row>
    <row r="12" spans="1:8" ht="24.95" customHeight="1" x14ac:dyDescent="0.2">
      <c r="A12" s="127" t="s">
        <v>5</v>
      </c>
      <c r="B12" s="192">
        <v>7</v>
      </c>
      <c r="C12" s="192">
        <v>7</v>
      </c>
      <c r="D12" s="178">
        <f t="shared" si="1"/>
        <v>100</v>
      </c>
      <c r="E12" s="192"/>
      <c r="F12" s="192">
        <v>9</v>
      </c>
      <c r="G12" s="178">
        <f t="shared" si="0"/>
        <v>128.57142857142858</v>
      </c>
      <c r="H12" s="119"/>
    </row>
    <row r="13" spans="1:8" ht="24.95" customHeight="1" x14ac:dyDescent="0.2">
      <c r="A13" s="127" t="s">
        <v>6</v>
      </c>
      <c r="B13" s="192">
        <v>19</v>
      </c>
      <c r="C13" s="192">
        <v>19</v>
      </c>
      <c r="D13" s="178">
        <f t="shared" si="1"/>
        <v>100</v>
      </c>
      <c r="E13" s="192"/>
      <c r="F13" s="192">
        <v>3</v>
      </c>
      <c r="G13" s="178">
        <f t="shared" si="0"/>
        <v>15.789473684210526</v>
      </c>
    </row>
    <row r="14" spans="1:8" ht="24.95" customHeight="1" x14ac:dyDescent="0.2">
      <c r="A14" s="127" t="s">
        <v>7</v>
      </c>
      <c r="B14" s="192">
        <v>20</v>
      </c>
      <c r="C14" s="192">
        <v>20</v>
      </c>
      <c r="D14" s="178">
        <f t="shared" si="1"/>
        <v>100</v>
      </c>
      <c r="E14" s="192"/>
      <c r="F14" s="192">
        <v>15</v>
      </c>
      <c r="G14" s="178">
        <f t="shared" si="0"/>
        <v>75</v>
      </c>
    </row>
    <row r="15" spans="1:8" ht="24.95" customHeight="1" x14ac:dyDescent="0.2">
      <c r="A15" s="127" t="s">
        <v>8</v>
      </c>
      <c r="B15" s="192">
        <v>10</v>
      </c>
      <c r="C15" s="192">
        <v>10</v>
      </c>
      <c r="D15" s="178">
        <f t="shared" si="1"/>
        <v>100</v>
      </c>
      <c r="E15" s="192"/>
      <c r="F15" s="192">
        <v>17</v>
      </c>
      <c r="G15" s="178">
        <f t="shared" si="0"/>
        <v>170</v>
      </c>
    </row>
    <row r="16" spans="1:8" ht="24.95" customHeight="1" x14ac:dyDescent="0.2">
      <c r="A16" s="127" t="s">
        <v>9</v>
      </c>
      <c r="B16" s="192">
        <v>15</v>
      </c>
      <c r="C16" s="192">
        <v>15</v>
      </c>
      <c r="D16" s="178">
        <f t="shared" si="1"/>
        <v>100</v>
      </c>
      <c r="E16" s="192"/>
      <c r="F16" s="192">
        <v>0</v>
      </c>
      <c r="G16" s="178">
        <f t="shared" si="0"/>
        <v>0</v>
      </c>
      <c r="H16" s="119"/>
    </row>
    <row r="17" spans="1:20" ht="24.95" customHeight="1" x14ac:dyDescent="0.2">
      <c r="A17" s="127" t="s">
        <v>10</v>
      </c>
      <c r="B17" s="192">
        <v>12</v>
      </c>
      <c r="C17" s="192">
        <v>12</v>
      </c>
      <c r="D17" s="178">
        <f t="shared" si="1"/>
        <v>100</v>
      </c>
      <c r="E17" s="192"/>
      <c r="F17" s="192">
        <v>0</v>
      </c>
      <c r="G17" s="178">
        <f t="shared" si="0"/>
        <v>0</v>
      </c>
    </row>
    <row r="18" spans="1:20" ht="24.95" customHeight="1" x14ac:dyDescent="0.2">
      <c r="A18" s="127" t="s">
        <v>11</v>
      </c>
      <c r="B18" s="192">
        <v>20</v>
      </c>
      <c r="C18" s="192">
        <v>20</v>
      </c>
      <c r="D18" s="178">
        <f t="shared" si="1"/>
        <v>100</v>
      </c>
      <c r="E18" s="192"/>
      <c r="F18" s="192">
        <v>1</v>
      </c>
      <c r="G18" s="178">
        <f t="shared" si="0"/>
        <v>5</v>
      </c>
    </row>
    <row r="19" spans="1:20" ht="24.95" customHeight="1" x14ac:dyDescent="0.2">
      <c r="A19" s="127" t="s">
        <v>12</v>
      </c>
      <c r="B19" s="192">
        <v>15</v>
      </c>
      <c r="C19" s="192">
        <v>15</v>
      </c>
      <c r="D19" s="178">
        <f t="shared" si="1"/>
        <v>100</v>
      </c>
      <c r="E19" s="192">
        <v>909953</v>
      </c>
      <c r="F19" s="192">
        <v>3</v>
      </c>
      <c r="G19" s="178">
        <f t="shared" si="0"/>
        <v>20</v>
      </c>
    </row>
    <row r="20" spans="1:20" ht="24.95" customHeight="1" thickBot="1" x14ac:dyDescent="0.25">
      <c r="A20" s="148" t="s">
        <v>13</v>
      </c>
      <c r="B20" s="227">
        <v>16</v>
      </c>
      <c r="C20" s="227">
        <v>16</v>
      </c>
      <c r="D20" s="178">
        <f t="shared" si="1"/>
        <v>100</v>
      </c>
      <c r="E20" s="227"/>
      <c r="F20" s="227">
        <v>19</v>
      </c>
      <c r="G20" s="228">
        <f t="shared" si="0"/>
        <v>118.75</v>
      </c>
      <c r="H20" s="119"/>
    </row>
    <row r="21" spans="1:20" s="117" customFormat="1" ht="24.95" customHeight="1" thickTop="1" thickBot="1" x14ac:dyDescent="0.25">
      <c r="A21" s="380" t="s">
        <v>53</v>
      </c>
      <c r="B21" s="381">
        <f>SUM(B5:B20)</f>
        <v>267</v>
      </c>
      <c r="C21" s="381">
        <f>SUM(C5:C20)</f>
        <v>267</v>
      </c>
      <c r="D21" s="382">
        <f t="shared" si="1"/>
        <v>100</v>
      </c>
      <c r="E21" s="381"/>
      <c r="F21" s="381">
        <f>SUM(F5:F20)</f>
        <v>82</v>
      </c>
      <c r="G21" s="382">
        <f t="shared" si="0"/>
        <v>30.711610486891384</v>
      </c>
      <c r="H21" s="4"/>
      <c r="I21" s="4"/>
      <c r="J21" s="4"/>
      <c r="K21" s="4"/>
      <c r="L21" s="4"/>
      <c r="M21" s="4"/>
      <c r="N21" s="4"/>
      <c r="O21" s="4"/>
      <c r="P21" s="4"/>
      <c r="Q21" s="4"/>
      <c r="R21" s="4"/>
      <c r="S21" s="4"/>
      <c r="T21" s="4"/>
    </row>
    <row r="22" spans="1:20" customFormat="1" ht="19.149999999999999" customHeight="1" thickTop="1" x14ac:dyDescent="0.25">
      <c r="A22" s="393" t="s">
        <v>183</v>
      </c>
      <c r="B22" s="394"/>
      <c r="C22" s="394"/>
      <c r="D22" s="394"/>
      <c r="E22" s="394"/>
      <c r="F22" s="394"/>
    </row>
    <row r="23" spans="1:20" s="2" customFormat="1" ht="2.4500000000000002" hidden="1" customHeight="1" thickTop="1" x14ac:dyDescent="0.25">
      <c r="A23" s="42"/>
      <c r="B23" s="42"/>
      <c r="C23" s="42"/>
      <c r="D23" s="42"/>
      <c r="E23" s="42"/>
      <c r="F23" s="42"/>
    </row>
    <row r="24" spans="1:20" s="2" customFormat="1" ht="15" customHeight="1" x14ac:dyDescent="0.25">
      <c r="A24" s="395" t="s">
        <v>276</v>
      </c>
      <c r="B24" s="395"/>
      <c r="C24" s="395"/>
      <c r="D24" s="395"/>
      <c r="E24" s="395"/>
      <c r="F24" s="42"/>
    </row>
    <row r="25" spans="1:20" s="119" customFormat="1" ht="1.5" hidden="1" customHeight="1" x14ac:dyDescent="0.2">
      <c r="A25" s="18"/>
      <c r="B25" s="118"/>
      <c r="C25" s="118"/>
      <c r="D25" s="118"/>
      <c r="E25" s="118"/>
      <c r="F25" s="118"/>
      <c r="G25" s="118"/>
      <c r="M25" s="4"/>
      <c r="N25" s="4"/>
      <c r="O25" s="4"/>
      <c r="P25" s="4"/>
      <c r="Q25" s="4"/>
      <c r="R25" s="4"/>
      <c r="S25" s="4"/>
      <c r="T25" s="4"/>
    </row>
    <row r="26" spans="1:20" s="119" customFormat="1" ht="16.5" customHeight="1" x14ac:dyDescent="0.2">
      <c r="A26" s="18"/>
      <c r="B26" s="118"/>
      <c r="C26" s="118"/>
      <c r="D26" s="118"/>
      <c r="E26" s="118"/>
      <c r="F26" s="118"/>
      <c r="G26" s="118"/>
      <c r="M26" s="4"/>
      <c r="N26" s="4"/>
      <c r="O26" s="4"/>
      <c r="P26" s="4"/>
      <c r="Q26" s="4"/>
      <c r="R26" s="4"/>
      <c r="S26" s="4"/>
      <c r="T26" s="4"/>
    </row>
    <row r="27" spans="1:20" s="120" customFormat="1" ht="15.6" customHeight="1" x14ac:dyDescent="0.2">
      <c r="A27" s="444" t="s">
        <v>145</v>
      </c>
      <c r="B27" s="444"/>
      <c r="C27" s="444"/>
      <c r="D27" s="444"/>
      <c r="E27" s="444"/>
      <c r="F27" s="444"/>
      <c r="G27" s="353">
        <v>27</v>
      </c>
      <c r="H27" s="4"/>
      <c r="I27" s="4"/>
      <c r="J27" s="4"/>
      <c r="K27" s="4"/>
      <c r="L27" s="4"/>
      <c r="M27" s="4"/>
      <c r="N27" s="4"/>
      <c r="O27" s="4"/>
      <c r="P27" s="4"/>
      <c r="Q27" s="4"/>
      <c r="R27" s="4"/>
      <c r="S27" s="4"/>
      <c r="T27" s="4"/>
    </row>
    <row r="36" spans="2:2" x14ac:dyDescent="0.2">
      <c r="B36" s="4" t="s">
        <v>277</v>
      </c>
    </row>
  </sheetData>
  <mergeCells count="9">
    <mergeCell ref="A27:F27"/>
    <mergeCell ref="A1:G1"/>
    <mergeCell ref="A3:A4"/>
    <mergeCell ref="B3:B4"/>
    <mergeCell ref="F3:G3"/>
    <mergeCell ref="A22:F22"/>
    <mergeCell ref="A24:E24"/>
    <mergeCell ref="C3:D3"/>
    <mergeCell ref="E3:E4"/>
  </mergeCells>
  <printOptions horizontalCentered="1"/>
  <pageMargins left="1.4429133860000001" right="1.4429133860000001" top="0.31181102362204699" bottom="0.23622047244094499" header="0.31496062992126" footer="0.31496062992126"/>
  <pageSetup paperSize="9" scale="9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AC26"/>
  <sheetViews>
    <sheetView rightToLeft="1" view="pageBreakPreview" topLeftCell="A7" zoomScale="130" zoomScaleNormal="80" zoomScaleSheetLayoutView="130" zoomScalePageLayoutView="80" workbookViewId="0">
      <selection activeCell="H11" sqref="H11"/>
    </sheetView>
  </sheetViews>
  <sheetFormatPr defaultColWidth="9" defaultRowHeight="14.25" x14ac:dyDescent="0.25"/>
  <cols>
    <col min="1" max="1" width="11.140625" style="14" customWidth="1"/>
    <col min="2" max="2" width="8.28515625" style="14" customWidth="1"/>
    <col min="3" max="3" width="10.5703125" style="14" customWidth="1"/>
    <col min="4" max="4" width="8.5703125" style="14" customWidth="1"/>
    <col min="5" max="5" width="17.85546875" style="14" customWidth="1"/>
    <col min="6" max="6" width="6.7109375" style="14" customWidth="1"/>
    <col min="7" max="7" width="15.7109375" style="14" customWidth="1"/>
    <col min="8" max="8" width="8.5703125" style="14" customWidth="1"/>
    <col min="9" max="9" width="18.28515625" style="14" customWidth="1"/>
    <col min="10" max="10" width="8.140625" style="14" customWidth="1"/>
    <col min="11" max="11" width="15.42578125" style="14" customWidth="1"/>
    <col min="12" max="12" width="7.85546875" style="14" customWidth="1"/>
    <col min="13" max="13" width="16.140625" style="14" customWidth="1"/>
    <col min="14" max="16384" width="9" style="14"/>
  </cols>
  <sheetData>
    <row r="1" spans="1:29" ht="19.899999999999999" customHeight="1" x14ac:dyDescent="0.25">
      <c r="A1" s="419" t="s">
        <v>158</v>
      </c>
      <c r="B1" s="419"/>
      <c r="C1" s="419"/>
      <c r="D1" s="419"/>
      <c r="E1" s="419"/>
      <c r="F1" s="419"/>
      <c r="G1" s="419"/>
      <c r="H1" s="419"/>
      <c r="I1" s="419"/>
      <c r="J1" s="419"/>
      <c r="K1" s="419"/>
      <c r="L1" s="419"/>
      <c r="M1" s="419"/>
      <c r="N1" s="3"/>
      <c r="O1" s="3"/>
      <c r="P1" s="3"/>
      <c r="Q1" s="3"/>
    </row>
    <row r="2" spans="1:29" ht="20.45" customHeight="1" thickBot="1" x14ac:dyDescent="0.3">
      <c r="A2" s="421" t="s">
        <v>143</v>
      </c>
      <c r="B2" s="422"/>
      <c r="C2" s="46"/>
      <c r="D2" s="46"/>
      <c r="E2" s="123"/>
      <c r="F2" s="123"/>
      <c r="G2" s="123"/>
      <c r="H2" s="123"/>
      <c r="I2" s="123"/>
      <c r="J2" s="123"/>
      <c r="K2" s="123"/>
    </row>
    <row r="3" spans="1:29" ht="21" customHeight="1" thickTop="1" x14ac:dyDescent="0.25">
      <c r="A3" s="387" t="s">
        <v>0</v>
      </c>
      <c r="B3" s="387" t="s">
        <v>20</v>
      </c>
      <c r="C3" s="387" t="s">
        <v>154</v>
      </c>
      <c r="D3" s="447" t="s">
        <v>225</v>
      </c>
      <c r="E3" s="447"/>
      <c r="F3" s="447"/>
      <c r="G3" s="447"/>
      <c r="H3" s="447"/>
      <c r="I3" s="447"/>
      <c r="J3" s="447"/>
      <c r="K3" s="447"/>
      <c r="L3" s="447"/>
      <c r="M3" s="447"/>
    </row>
    <row r="4" spans="1:29" ht="26.25" customHeight="1" x14ac:dyDescent="0.25">
      <c r="A4" s="388"/>
      <c r="B4" s="388"/>
      <c r="C4" s="388"/>
      <c r="D4" s="47" t="s">
        <v>122</v>
      </c>
      <c r="E4" s="47" t="s">
        <v>130</v>
      </c>
      <c r="F4" s="384" t="s">
        <v>122</v>
      </c>
      <c r="G4" s="47" t="s">
        <v>130</v>
      </c>
      <c r="H4" s="47" t="s">
        <v>122</v>
      </c>
      <c r="I4" s="47" t="s">
        <v>130</v>
      </c>
      <c r="J4" s="47" t="s">
        <v>122</v>
      </c>
      <c r="K4" s="47" t="s">
        <v>130</v>
      </c>
      <c r="L4" s="47" t="s">
        <v>122</v>
      </c>
      <c r="M4" s="47" t="s">
        <v>130</v>
      </c>
    </row>
    <row r="5" spans="1:29" ht="27" customHeight="1" x14ac:dyDescent="0.25">
      <c r="A5" s="149" t="s">
        <v>125</v>
      </c>
      <c r="B5" s="64">
        <v>31</v>
      </c>
      <c r="C5" s="64">
        <v>0</v>
      </c>
      <c r="D5" s="354" t="s">
        <v>51</v>
      </c>
      <c r="E5" s="354"/>
      <c r="F5" s="362"/>
      <c r="G5" s="175"/>
      <c r="H5" s="362"/>
      <c r="I5" s="175"/>
      <c r="J5" s="175"/>
      <c r="K5" s="175"/>
      <c r="L5" s="355"/>
      <c r="M5" s="355"/>
    </row>
    <row r="6" spans="1:29" ht="27" customHeight="1" x14ac:dyDescent="0.25">
      <c r="A6" s="110" t="s">
        <v>126</v>
      </c>
      <c r="B6" s="30">
        <v>12</v>
      </c>
      <c r="C6" s="30">
        <v>6</v>
      </c>
      <c r="D6" s="361">
        <v>2</v>
      </c>
      <c r="E6" s="197" t="s">
        <v>135</v>
      </c>
      <c r="F6" s="361">
        <v>1</v>
      </c>
      <c r="G6" s="197" t="s">
        <v>187</v>
      </c>
      <c r="H6" s="361">
        <v>3</v>
      </c>
      <c r="I6" s="197" t="s">
        <v>188</v>
      </c>
      <c r="J6" s="197"/>
      <c r="K6" s="197"/>
      <c r="L6" s="356"/>
      <c r="M6" s="356"/>
    </row>
    <row r="7" spans="1:29" ht="27" customHeight="1" x14ac:dyDescent="0.25">
      <c r="A7" s="110" t="s">
        <v>3</v>
      </c>
      <c r="B7" s="30">
        <v>22</v>
      </c>
      <c r="C7" s="30">
        <v>4</v>
      </c>
      <c r="D7" s="361">
        <v>1</v>
      </c>
      <c r="E7" s="200" t="s">
        <v>127</v>
      </c>
      <c r="F7" s="189">
        <v>1</v>
      </c>
      <c r="G7" s="200" t="s">
        <v>190</v>
      </c>
      <c r="H7" s="189">
        <v>1</v>
      </c>
      <c r="I7" s="200" t="s">
        <v>226</v>
      </c>
      <c r="J7" s="361">
        <v>1</v>
      </c>
      <c r="K7" s="200" t="s">
        <v>227</v>
      </c>
      <c r="L7" s="356"/>
      <c r="M7" s="356"/>
    </row>
    <row r="8" spans="1:29" ht="27" customHeight="1" x14ac:dyDescent="0.25">
      <c r="A8" s="110" t="s">
        <v>15</v>
      </c>
      <c r="B8" s="30">
        <v>21</v>
      </c>
      <c r="C8" s="30">
        <v>0</v>
      </c>
      <c r="D8" s="200"/>
      <c r="E8" s="200"/>
      <c r="F8" s="189"/>
      <c r="G8" s="203"/>
      <c r="H8" s="361"/>
      <c r="I8" s="203"/>
      <c r="J8" s="197"/>
      <c r="K8" s="203"/>
      <c r="L8" s="356"/>
      <c r="M8" s="356"/>
      <c r="N8" s="201">
        <v>1</v>
      </c>
      <c r="O8" s="200" t="s">
        <v>127</v>
      </c>
      <c r="P8" s="201">
        <v>1</v>
      </c>
      <c r="Q8" s="203" t="s">
        <v>147</v>
      </c>
      <c r="R8" s="248">
        <v>1</v>
      </c>
      <c r="S8" s="203" t="s">
        <v>141</v>
      </c>
      <c r="T8" s="249">
        <v>1</v>
      </c>
      <c r="U8" s="203" t="s">
        <v>152</v>
      </c>
    </row>
    <row r="9" spans="1:29" ht="27" customHeight="1" x14ac:dyDescent="0.25">
      <c r="A9" s="110" t="s">
        <v>23</v>
      </c>
      <c r="B9" s="30">
        <v>15</v>
      </c>
      <c r="C9" s="30">
        <v>5</v>
      </c>
      <c r="D9" s="189">
        <v>3</v>
      </c>
      <c r="E9" s="200" t="s">
        <v>202</v>
      </c>
      <c r="F9" s="361">
        <v>2</v>
      </c>
      <c r="G9" s="200" t="s">
        <v>306</v>
      </c>
      <c r="H9" s="361"/>
      <c r="I9" s="190"/>
      <c r="J9" s="197"/>
      <c r="K9" s="190"/>
      <c r="L9" s="356"/>
      <c r="M9" s="356"/>
    </row>
    <row r="10" spans="1:29" ht="27" customHeight="1" x14ac:dyDescent="0.25">
      <c r="A10" s="110" t="s">
        <v>24</v>
      </c>
      <c r="B10" s="30">
        <v>16</v>
      </c>
      <c r="C10" s="30">
        <v>0</v>
      </c>
      <c r="D10" s="200" t="s">
        <v>51</v>
      </c>
      <c r="E10" s="200"/>
      <c r="F10" s="362"/>
      <c r="G10" s="190"/>
      <c r="H10" s="361"/>
      <c r="I10" s="190"/>
      <c r="J10" s="197"/>
      <c r="K10" s="190"/>
      <c r="L10" s="356"/>
      <c r="M10" s="356"/>
    </row>
    <row r="11" spans="1:29" ht="27" customHeight="1" x14ac:dyDescent="0.25">
      <c r="A11" s="110" t="s">
        <v>4</v>
      </c>
      <c r="B11" s="30">
        <v>16</v>
      </c>
      <c r="C11" s="30">
        <v>0</v>
      </c>
      <c r="D11" s="200" t="s">
        <v>51</v>
      </c>
      <c r="E11" s="200"/>
      <c r="F11" s="362"/>
      <c r="G11" s="190"/>
      <c r="H11" s="361"/>
      <c r="I11" s="190"/>
      <c r="J11" s="197"/>
      <c r="K11" s="190"/>
      <c r="L11" s="355"/>
      <c r="M11" s="355"/>
    </row>
    <row r="12" spans="1:29" ht="27" customHeight="1" x14ac:dyDescent="0.25">
      <c r="A12" s="126" t="s">
        <v>25</v>
      </c>
      <c r="B12" s="30">
        <v>7</v>
      </c>
      <c r="C12" s="30">
        <v>9</v>
      </c>
      <c r="D12" s="361">
        <v>1</v>
      </c>
      <c r="E12" s="200" t="s">
        <v>203</v>
      </c>
      <c r="F12" s="363">
        <v>2</v>
      </c>
      <c r="G12" s="211" t="s">
        <v>192</v>
      </c>
      <c r="H12" s="361">
        <v>3</v>
      </c>
      <c r="I12" s="268" t="s">
        <v>194</v>
      </c>
      <c r="J12" s="361">
        <v>1</v>
      </c>
      <c r="K12" s="268" t="s">
        <v>193</v>
      </c>
      <c r="L12" s="189">
        <v>2</v>
      </c>
      <c r="M12" s="214" t="s">
        <v>195</v>
      </c>
    </row>
    <row r="13" spans="1:29" s="23" customFormat="1" ht="27" customHeight="1" x14ac:dyDescent="0.25">
      <c r="A13" s="141" t="s">
        <v>6</v>
      </c>
      <c r="B13" s="30">
        <v>19</v>
      </c>
      <c r="C13" s="30">
        <v>3</v>
      </c>
      <c r="D13" s="189">
        <v>3</v>
      </c>
      <c r="E13" s="200" t="s">
        <v>191</v>
      </c>
      <c r="F13" s="189"/>
      <c r="G13" s="200"/>
      <c r="H13" s="361"/>
      <c r="I13" s="203"/>
      <c r="J13" s="361"/>
      <c r="K13" s="203"/>
      <c r="L13" s="356"/>
      <c r="M13" s="356"/>
      <c r="N13" s="14"/>
      <c r="O13" s="14"/>
      <c r="P13" s="14"/>
      <c r="Q13" s="14"/>
      <c r="R13" s="14"/>
      <c r="S13" s="14"/>
      <c r="T13" s="14"/>
      <c r="U13" s="14"/>
      <c r="V13" s="14"/>
      <c r="W13" s="14"/>
      <c r="X13" s="14"/>
      <c r="Y13" s="14"/>
      <c r="Z13" s="14"/>
      <c r="AA13" s="14"/>
      <c r="AB13" s="14"/>
      <c r="AC13" s="14"/>
    </row>
    <row r="14" spans="1:29" s="23" customFormat="1" ht="27" customHeight="1" x14ac:dyDescent="0.25">
      <c r="A14" s="110" t="s">
        <v>22</v>
      </c>
      <c r="B14" s="30">
        <v>20</v>
      </c>
      <c r="C14" s="30">
        <v>15</v>
      </c>
      <c r="D14" s="189">
        <v>15</v>
      </c>
      <c r="E14" s="200" t="s">
        <v>211</v>
      </c>
      <c r="F14" s="362"/>
      <c r="G14" s="175"/>
      <c r="H14" s="361"/>
      <c r="I14" s="175"/>
      <c r="J14" s="361"/>
      <c r="K14" s="175"/>
      <c r="L14" s="200"/>
      <c r="M14" s="214"/>
      <c r="N14" s="14"/>
      <c r="O14" s="14"/>
      <c r="P14" s="14"/>
      <c r="Q14" s="14"/>
      <c r="R14" s="14"/>
      <c r="S14" s="14"/>
      <c r="T14" s="14"/>
      <c r="U14" s="14"/>
      <c r="V14" s="14"/>
      <c r="W14" s="14"/>
      <c r="X14" s="14"/>
      <c r="Y14" s="14"/>
      <c r="Z14" s="14"/>
      <c r="AA14" s="14"/>
      <c r="AB14" s="14"/>
      <c r="AC14" s="14"/>
    </row>
    <row r="15" spans="1:29" s="23" customFormat="1" ht="27" customHeight="1" x14ac:dyDescent="0.25">
      <c r="A15" s="110" t="s">
        <v>116</v>
      </c>
      <c r="B15" s="30">
        <v>10</v>
      </c>
      <c r="C15" s="30">
        <v>17</v>
      </c>
      <c r="D15" s="361">
        <v>10</v>
      </c>
      <c r="E15" s="200" t="s">
        <v>196</v>
      </c>
      <c r="F15" s="364">
        <v>3</v>
      </c>
      <c r="G15" s="211" t="s">
        <v>197</v>
      </c>
      <c r="H15" s="361">
        <v>3</v>
      </c>
      <c r="I15" s="214" t="s">
        <v>198</v>
      </c>
      <c r="J15" s="361">
        <v>1</v>
      </c>
      <c r="K15" s="214" t="s">
        <v>296</v>
      </c>
      <c r="L15" s="200"/>
      <c r="M15" s="214"/>
      <c r="N15" s="14"/>
      <c r="O15" s="14"/>
      <c r="P15" s="14"/>
      <c r="Q15" s="14"/>
      <c r="R15" s="14"/>
      <c r="S15" s="14"/>
      <c r="T15" s="14"/>
      <c r="U15" s="14"/>
      <c r="V15" s="14"/>
      <c r="W15" s="14"/>
      <c r="X15" s="14"/>
      <c r="Y15" s="14"/>
      <c r="Z15" s="14"/>
      <c r="AA15" s="14"/>
      <c r="AB15" s="14"/>
      <c r="AC15" s="14"/>
    </row>
    <row r="16" spans="1:29" s="23" customFormat="1" ht="27" customHeight="1" x14ac:dyDescent="0.25">
      <c r="A16" s="126" t="s">
        <v>9</v>
      </c>
      <c r="B16" s="30">
        <v>15</v>
      </c>
      <c r="C16" s="30">
        <v>0</v>
      </c>
      <c r="D16" s="200" t="s">
        <v>51</v>
      </c>
      <c r="E16" s="200"/>
      <c r="F16" s="365"/>
      <c r="G16" s="190"/>
      <c r="H16" s="361"/>
      <c r="I16" s="190"/>
      <c r="J16" s="197"/>
      <c r="K16" s="251"/>
      <c r="L16" s="355"/>
      <c r="M16" s="355"/>
      <c r="N16" s="14"/>
      <c r="O16" s="14"/>
      <c r="P16" s="14"/>
      <c r="Q16" s="14"/>
      <c r="R16" s="14"/>
      <c r="S16" s="14"/>
      <c r="T16" s="14"/>
      <c r="U16" s="14"/>
      <c r="V16" s="14"/>
      <c r="W16" s="14"/>
      <c r="X16" s="14"/>
      <c r="Y16" s="14"/>
      <c r="Z16" s="14"/>
      <c r="AA16" s="14"/>
      <c r="AB16" s="14"/>
      <c r="AC16" s="14"/>
    </row>
    <row r="17" spans="1:13" s="15" customFormat="1" ht="27" customHeight="1" x14ac:dyDescent="0.25">
      <c r="A17" s="110" t="s">
        <v>10</v>
      </c>
      <c r="B17" s="30">
        <v>12</v>
      </c>
      <c r="C17" s="30">
        <v>0</v>
      </c>
      <c r="D17" s="200" t="s">
        <v>51</v>
      </c>
      <c r="E17" s="200"/>
      <c r="F17" s="365"/>
      <c r="G17" s="190"/>
      <c r="H17" s="361"/>
      <c r="I17" s="190"/>
      <c r="J17" s="197"/>
      <c r="K17" s="190"/>
      <c r="L17" s="357"/>
      <c r="M17" s="357"/>
    </row>
    <row r="18" spans="1:13" ht="27" customHeight="1" x14ac:dyDescent="0.25">
      <c r="A18" s="110" t="s">
        <v>11</v>
      </c>
      <c r="B18" s="30">
        <v>20</v>
      </c>
      <c r="C18" s="30">
        <v>1</v>
      </c>
      <c r="D18" s="189">
        <v>1</v>
      </c>
      <c r="E18" s="200" t="s">
        <v>237</v>
      </c>
      <c r="F18" s="189"/>
      <c r="G18" s="200"/>
      <c r="H18" s="361"/>
      <c r="I18" s="200"/>
      <c r="J18" s="197"/>
      <c r="K18" s="200"/>
      <c r="L18" s="357"/>
      <c r="M18" s="357"/>
    </row>
    <row r="19" spans="1:13" ht="27" customHeight="1" x14ac:dyDescent="0.25">
      <c r="A19" s="110" t="s">
        <v>12</v>
      </c>
      <c r="B19" s="30">
        <v>15</v>
      </c>
      <c r="C19" s="30">
        <v>3</v>
      </c>
      <c r="D19" s="189">
        <v>1</v>
      </c>
      <c r="E19" s="197" t="s">
        <v>295</v>
      </c>
      <c r="F19" s="189">
        <v>1</v>
      </c>
      <c r="G19" s="211" t="s">
        <v>227</v>
      </c>
      <c r="H19" s="361">
        <v>1</v>
      </c>
      <c r="I19" s="211" t="s">
        <v>212</v>
      </c>
      <c r="J19" s="197"/>
      <c r="K19" s="258"/>
      <c r="L19" s="358"/>
      <c r="M19" s="358"/>
    </row>
    <row r="20" spans="1:13" ht="27" customHeight="1" thickBot="1" x14ac:dyDescent="0.3">
      <c r="A20" s="149" t="s">
        <v>13</v>
      </c>
      <c r="B20" s="64">
        <v>16</v>
      </c>
      <c r="C20" s="64">
        <v>19</v>
      </c>
      <c r="D20" s="229">
        <v>17</v>
      </c>
      <c r="E20" s="359" t="s">
        <v>199</v>
      </c>
      <c r="F20" s="366">
        <v>1</v>
      </c>
      <c r="G20" s="211" t="s">
        <v>200</v>
      </c>
      <c r="H20" s="361">
        <v>1</v>
      </c>
      <c r="I20" s="231" t="s">
        <v>349</v>
      </c>
      <c r="J20" s="197"/>
      <c r="K20" s="232"/>
      <c r="L20" s="360"/>
      <c r="M20" s="360"/>
    </row>
    <row r="21" spans="1:13" ht="21.6" customHeight="1" thickTop="1" thickBot="1" x14ac:dyDescent="0.3">
      <c r="A21" s="48" t="s">
        <v>53</v>
      </c>
      <c r="B21" s="49">
        <f>SUM(B5:B20)</f>
        <v>267</v>
      </c>
      <c r="C21" s="49">
        <f>SUM(C5:C20)</f>
        <v>82</v>
      </c>
      <c r="D21" s="49">
        <f>SUM(D6:D20)</f>
        <v>54</v>
      </c>
      <c r="E21" s="379"/>
      <c r="F21" s="49">
        <f>SUM(F5:F20)</f>
        <v>11</v>
      </c>
      <c r="G21" s="379"/>
      <c r="H21" s="49">
        <f>SUM(H5:H20)</f>
        <v>12</v>
      </c>
      <c r="I21" s="379"/>
      <c r="J21" s="49">
        <f>SUM(J5:J20)</f>
        <v>3</v>
      </c>
      <c r="K21" s="379"/>
      <c r="L21" s="49">
        <v>2</v>
      </c>
      <c r="M21" s="379"/>
    </row>
    <row r="22" spans="1:13" ht="4.5" customHeight="1" thickTop="1" x14ac:dyDescent="0.25">
      <c r="B22" s="16"/>
      <c r="C22" s="16"/>
      <c r="D22" s="16"/>
      <c r="E22" s="27"/>
      <c r="F22" s="28"/>
      <c r="G22" s="28"/>
      <c r="H22" s="29"/>
      <c r="I22" s="29"/>
      <c r="J22" s="29"/>
      <c r="K22" s="29"/>
    </row>
    <row r="23" spans="1:13" customFormat="1" ht="18" customHeight="1" x14ac:dyDescent="0.25">
      <c r="A23" s="393" t="s">
        <v>183</v>
      </c>
      <c r="B23" s="394"/>
      <c r="C23" s="394"/>
      <c r="D23" s="394"/>
      <c r="E23" s="394"/>
      <c r="F23" s="394"/>
      <c r="G23" s="394"/>
      <c r="H23" s="394"/>
      <c r="I23" s="165"/>
    </row>
    <row r="24" spans="1:13" s="2" customFormat="1" ht="23.25" customHeight="1" x14ac:dyDescent="0.25">
      <c r="A24" s="437" t="s">
        <v>276</v>
      </c>
      <c r="B24" s="395"/>
      <c r="C24" s="395"/>
      <c r="D24" s="395"/>
      <c r="E24" s="395"/>
      <c r="F24" s="395"/>
      <c r="G24" s="395"/>
      <c r="H24" s="42"/>
      <c r="I24" s="42"/>
    </row>
    <row r="25" spans="1:13" s="2" customFormat="1" ht="14.25" customHeight="1" x14ac:dyDescent="0.25">
      <c r="A25" s="395"/>
      <c r="B25" s="395"/>
      <c r="C25" s="395"/>
      <c r="D25" s="395"/>
      <c r="E25" s="395"/>
      <c r="F25" s="395"/>
      <c r="G25" s="395"/>
      <c r="H25" s="42"/>
      <c r="I25" s="42"/>
    </row>
    <row r="26" spans="1:13" ht="15.75" customHeight="1" x14ac:dyDescent="0.25">
      <c r="A26" s="391" t="s">
        <v>145</v>
      </c>
      <c r="B26" s="391"/>
      <c r="C26" s="391"/>
      <c r="D26" s="391"/>
      <c r="E26" s="391"/>
      <c r="F26" s="391"/>
      <c r="G26" s="41"/>
      <c r="H26" s="115"/>
      <c r="I26" s="115"/>
      <c r="J26" s="115"/>
      <c r="K26" s="115"/>
      <c r="L26" s="179"/>
      <c r="M26" s="115">
        <v>28</v>
      </c>
    </row>
  </sheetData>
  <mergeCells count="10">
    <mergeCell ref="A1:M1"/>
    <mergeCell ref="A26:F26"/>
    <mergeCell ref="A2:B2"/>
    <mergeCell ref="A3:A4"/>
    <mergeCell ref="B3:B4"/>
    <mergeCell ref="C3:C4"/>
    <mergeCell ref="A23:H23"/>
    <mergeCell ref="A25:G25"/>
    <mergeCell ref="D3:M3"/>
    <mergeCell ref="A24:G24"/>
  </mergeCells>
  <printOptions horizontalCentered="1"/>
  <pageMargins left="0.45866141700000002" right="0.45866141700000002" top="0.511811023622047" bottom="0.23622047244094499" header="0.31496062992126" footer="0.31496062992126"/>
  <pageSetup paperSize="9" scale="8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249977111117893"/>
  </sheetPr>
  <dimension ref="A1:W63"/>
  <sheetViews>
    <sheetView rightToLeft="1" view="pageBreakPreview" topLeftCell="A7" zoomScale="130" zoomScaleSheetLayoutView="130" workbookViewId="0">
      <selection activeCell="A12" sqref="A12:B12"/>
    </sheetView>
  </sheetViews>
  <sheetFormatPr defaultColWidth="11.7109375" defaultRowHeight="15.75" x14ac:dyDescent="0.25"/>
  <cols>
    <col min="1" max="1" width="23.28515625" style="3" customWidth="1"/>
    <col min="2" max="2" width="36.28515625" style="3" customWidth="1"/>
    <col min="3" max="3" width="9.85546875" style="3" customWidth="1"/>
    <col min="4" max="4" width="11.42578125" style="3" customWidth="1"/>
    <col min="5" max="5" width="43.7109375" style="31" bestFit="1" customWidth="1"/>
    <col min="6" max="6" width="5.42578125" style="3" customWidth="1"/>
    <col min="7" max="7" width="6.85546875" style="24" customWidth="1"/>
    <col min="8" max="8" width="7.140625" style="24" customWidth="1"/>
    <col min="9" max="9" width="6.28515625" style="24" customWidth="1"/>
    <col min="10" max="10" width="7.7109375" style="24" customWidth="1"/>
    <col min="11" max="11" width="11.85546875" style="24" customWidth="1"/>
    <col min="12" max="12" width="12.5703125" style="24" customWidth="1"/>
    <col min="13" max="13" width="6" style="24" customWidth="1"/>
    <col min="14" max="14" width="10" style="24" customWidth="1"/>
    <col min="15" max="15" width="6" style="24" customWidth="1"/>
    <col min="16" max="16" width="8.28515625" style="24" customWidth="1"/>
    <col min="17" max="17" width="7.140625" style="24" customWidth="1"/>
    <col min="18" max="18" width="9.28515625" style="24" customWidth="1"/>
    <col min="19" max="19" width="8" style="24" customWidth="1"/>
    <col min="20" max="20" width="7" style="24" customWidth="1"/>
    <col min="21" max="21" width="7.28515625" style="24" customWidth="1"/>
    <col min="22" max="22" width="7.85546875" style="24" customWidth="1"/>
    <col min="23" max="225" width="11.7109375" style="3"/>
    <col min="226" max="226" width="23.28515625" style="3" customWidth="1"/>
    <col min="227" max="227" width="21.28515625" style="3" customWidth="1"/>
    <col min="228" max="228" width="12.7109375" style="3" customWidth="1"/>
    <col min="229" max="229" width="14.7109375" style="3" customWidth="1"/>
    <col min="230" max="230" width="16.28515625" style="3" customWidth="1"/>
    <col min="231" max="231" width="30.85546875" style="3" customWidth="1"/>
    <col min="232" max="235" width="4" style="3" customWidth="1"/>
    <col min="236" max="481" width="11.7109375" style="3"/>
    <col min="482" max="482" width="23.28515625" style="3" customWidth="1"/>
    <col min="483" max="483" width="21.28515625" style="3" customWidth="1"/>
    <col min="484" max="484" width="12.7109375" style="3" customWidth="1"/>
    <col min="485" max="485" width="14.7109375" style="3" customWidth="1"/>
    <col min="486" max="486" width="16.28515625" style="3" customWidth="1"/>
    <col min="487" max="487" width="30.85546875" style="3" customWidth="1"/>
    <col min="488" max="491" width="4" style="3" customWidth="1"/>
    <col min="492" max="737" width="11.7109375" style="3"/>
    <col min="738" max="738" width="23.28515625" style="3" customWidth="1"/>
    <col min="739" max="739" width="21.28515625" style="3" customWidth="1"/>
    <col min="740" max="740" width="12.7109375" style="3" customWidth="1"/>
    <col min="741" max="741" width="14.7109375" style="3" customWidth="1"/>
    <col min="742" max="742" width="16.28515625" style="3" customWidth="1"/>
    <col min="743" max="743" width="30.85546875" style="3" customWidth="1"/>
    <col min="744" max="747" width="4" style="3" customWidth="1"/>
    <col min="748" max="993" width="11.7109375" style="3"/>
    <col min="994" max="994" width="23.28515625" style="3" customWidth="1"/>
    <col min="995" max="995" width="21.28515625" style="3" customWidth="1"/>
    <col min="996" max="996" width="12.7109375" style="3" customWidth="1"/>
    <col min="997" max="997" width="14.7109375" style="3" customWidth="1"/>
    <col min="998" max="998" width="16.28515625" style="3" customWidth="1"/>
    <col min="999" max="999" width="30.85546875" style="3" customWidth="1"/>
    <col min="1000" max="1003" width="4" style="3" customWidth="1"/>
    <col min="1004" max="1249" width="11.7109375" style="3"/>
    <col min="1250" max="1250" width="23.28515625" style="3" customWidth="1"/>
    <col min="1251" max="1251" width="21.28515625" style="3" customWidth="1"/>
    <col min="1252" max="1252" width="12.7109375" style="3" customWidth="1"/>
    <col min="1253" max="1253" width="14.7109375" style="3" customWidth="1"/>
    <col min="1254" max="1254" width="16.28515625" style="3" customWidth="1"/>
    <col min="1255" max="1255" width="30.85546875" style="3" customWidth="1"/>
    <col min="1256" max="1259" width="4" style="3" customWidth="1"/>
    <col min="1260" max="1505" width="11.7109375" style="3"/>
    <col min="1506" max="1506" width="23.28515625" style="3" customWidth="1"/>
    <col min="1507" max="1507" width="21.28515625" style="3" customWidth="1"/>
    <col min="1508" max="1508" width="12.7109375" style="3" customWidth="1"/>
    <col min="1509" max="1509" width="14.7109375" style="3" customWidth="1"/>
    <col min="1510" max="1510" width="16.28515625" style="3" customWidth="1"/>
    <col min="1511" max="1511" width="30.85546875" style="3" customWidth="1"/>
    <col min="1512" max="1515" width="4" style="3" customWidth="1"/>
    <col min="1516" max="1761" width="11.7109375" style="3"/>
    <col min="1762" max="1762" width="23.28515625" style="3" customWidth="1"/>
    <col min="1763" max="1763" width="21.28515625" style="3" customWidth="1"/>
    <col min="1764" max="1764" width="12.7109375" style="3" customWidth="1"/>
    <col min="1765" max="1765" width="14.7109375" style="3" customWidth="1"/>
    <col min="1766" max="1766" width="16.28515625" style="3" customWidth="1"/>
    <col min="1767" max="1767" width="30.85546875" style="3" customWidth="1"/>
    <col min="1768" max="1771" width="4" style="3" customWidth="1"/>
    <col min="1772" max="2017" width="11.7109375" style="3"/>
    <col min="2018" max="2018" width="23.28515625" style="3" customWidth="1"/>
    <col min="2019" max="2019" width="21.28515625" style="3" customWidth="1"/>
    <col min="2020" max="2020" width="12.7109375" style="3" customWidth="1"/>
    <col min="2021" max="2021" width="14.7109375" style="3" customWidth="1"/>
    <col min="2022" max="2022" width="16.28515625" style="3" customWidth="1"/>
    <col min="2023" max="2023" width="30.85546875" style="3" customWidth="1"/>
    <col min="2024" max="2027" width="4" style="3" customWidth="1"/>
    <col min="2028" max="2273" width="11.7109375" style="3"/>
    <col min="2274" max="2274" width="23.28515625" style="3" customWidth="1"/>
    <col min="2275" max="2275" width="21.28515625" style="3" customWidth="1"/>
    <col min="2276" max="2276" width="12.7109375" style="3" customWidth="1"/>
    <col min="2277" max="2277" width="14.7109375" style="3" customWidth="1"/>
    <col min="2278" max="2278" width="16.28515625" style="3" customWidth="1"/>
    <col min="2279" max="2279" width="30.85546875" style="3" customWidth="1"/>
    <col min="2280" max="2283" width="4" style="3" customWidth="1"/>
    <col min="2284" max="2529" width="11.7109375" style="3"/>
    <col min="2530" max="2530" width="23.28515625" style="3" customWidth="1"/>
    <col min="2531" max="2531" width="21.28515625" style="3" customWidth="1"/>
    <col min="2532" max="2532" width="12.7109375" style="3" customWidth="1"/>
    <col min="2533" max="2533" width="14.7109375" style="3" customWidth="1"/>
    <col min="2534" max="2534" width="16.28515625" style="3" customWidth="1"/>
    <col min="2535" max="2535" width="30.85546875" style="3" customWidth="1"/>
    <col min="2536" max="2539" width="4" style="3" customWidth="1"/>
    <col min="2540" max="2785" width="11.7109375" style="3"/>
    <col min="2786" max="2786" width="23.28515625" style="3" customWidth="1"/>
    <col min="2787" max="2787" width="21.28515625" style="3" customWidth="1"/>
    <col min="2788" max="2788" width="12.7109375" style="3" customWidth="1"/>
    <col min="2789" max="2789" width="14.7109375" style="3" customWidth="1"/>
    <col min="2790" max="2790" width="16.28515625" style="3" customWidth="1"/>
    <col min="2791" max="2791" width="30.85546875" style="3" customWidth="1"/>
    <col min="2792" max="2795" width="4" style="3" customWidth="1"/>
    <col min="2796" max="3041" width="11.7109375" style="3"/>
    <col min="3042" max="3042" width="23.28515625" style="3" customWidth="1"/>
    <col min="3043" max="3043" width="21.28515625" style="3" customWidth="1"/>
    <col min="3044" max="3044" width="12.7109375" style="3" customWidth="1"/>
    <col min="3045" max="3045" width="14.7109375" style="3" customWidth="1"/>
    <col min="3046" max="3046" width="16.28515625" style="3" customWidth="1"/>
    <col min="3047" max="3047" width="30.85546875" style="3" customWidth="1"/>
    <col min="3048" max="3051" width="4" style="3" customWidth="1"/>
    <col min="3052" max="3297" width="11.7109375" style="3"/>
    <col min="3298" max="3298" width="23.28515625" style="3" customWidth="1"/>
    <col min="3299" max="3299" width="21.28515625" style="3" customWidth="1"/>
    <col min="3300" max="3300" width="12.7109375" style="3" customWidth="1"/>
    <col min="3301" max="3301" width="14.7109375" style="3" customWidth="1"/>
    <col min="3302" max="3302" width="16.28515625" style="3" customWidth="1"/>
    <col min="3303" max="3303" width="30.85546875" style="3" customWidth="1"/>
    <col min="3304" max="3307" width="4" style="3" customWidth="1"/>
    <col min="3308" max="3553" width="11.7109375" style="3"/>
    <col min="3554" max="3554" width="23.28515625" style="3" customWidth="1"/>
    <col min="3555" max="3555" width="21.28515625" style="3" customWidth="1"/>
    <col min="3556" max="3556" width="12.7109375" style="3" customWidth="1"/>
    <col min="3557" max="3557" width="14.7109375" style="3" customWidth="1"/>
    <col min="3558" max="3558" width="16.28515625" style="3" customWidth="1"/>
    <col min="3559" max="3559" width="30.85546875" style="3" customWidth="1"/>
    <col min="3560" max="3563" width="4" style="3" customWidth="1"/>
    <col min="3564" max="3809" width="11.7109375" style="3"/>
    <col min="3810" max="3810" width="23.28515625" style="3" customWidth="1"/>
    <col min="3811" max="3811" width="21.28515625" style="3" customWidth="1"/>
    <col min="3812" max="3812" width="12.7109375" style="3" customWidth="1"/>
    <col min="3813" max="3813" width="14.7109375" style="3" customWidth="1"/>
    <col min="3814" max="3814" width="16.28515625" style="3" customWidth="1"/>
    <col min="3815" max="3815" width="30.85546875" style="3" customWidth="1"/>
    <col min="3816" max="3819" width="4" style="3" customWidth="1"/>
    <col min="3820" max="4065" width="11.7109375" style="3"/>
    <col min="4066" max="4066" width="23.28515625" style="3" customWidth="1"/>
    <col min="4067" max="4067" width="21.28515625" style="3" customWidth="1"/>
    <col min="4068" max="4068" width="12.7109375" style="3" customWidth="1"/>
    <col min="4069" max="4069" width="14.7109375" style="3" customWidth="1"/>
    <col min="4070" max="4070" width="16.28515625" style="3" customWidth="1"/>
    <col min="4071" max="4071" width="30.85546875" style="3" customWidth="1"/>
    <col min="4072" max="4075" width="4" style="3" customWidth="1"/>
    <col min="4076" max="4321" width="11.7109375" style="3"/>
    <col min="4322" max="4322" width="23.28515625" style="3" customWidth="1"/>
    <col min="4323" max="4323" width="21.28515625" style="3" customWidth="1"/>
    <col min="4324" max="4324" width="12.7109375" style="3" customWidth="1"/>
    <col min="4325" max="4325" width="14.7109375" style="3" customWidth="1"/>
    <col min="4326" max="4326" width="16.28515625" style="3" customWidth="1"/>
    <col min="4327" max="4327" width="30.85546875" style="3" customWidth="1"/>
    <col min="4328" max="4331" width="4" style="3" customWidth="1"/>
    <col min="4332" max="4577" width="11.7109375" style="3"/>
    <col min="4578" max="4578" width="23.28515625" style="3" customWidth="1"/>
    <col min="4579" max="4579" width="21.28515625" style="3" customWidth="1"/>
    <col min="4580" max="4580" width="12.7109375" style="3" customWidth="1"/>
    <col min="4581" max="4581" width="14.7109375" style="3" customWidth="1"/>
    <col min="4582" max="4582" width="16.28515625" style="3" customWidth="1"/>
    <col min="4583" max="4583" width="30.85546875" style="3" customWidth="1"/>
    <col min="4584" max="4587" width="4" style="3" customWidth="1"/>
    <col min="4588" max="4833" width="11.7109375" style="3"/>
    <col min="4834" max="4834" width="23.28515625" style="3" customWidth="1"/>
    <col min="4835" max="4835" width="21.28515625" style="3" customWidth="1"/>
    <col min="4836" max="4836" width="12.7109375" style="3" customWidth="1"/>
    <col min="4837" max="4837" width="14.7109375" style="3" customWidth="1"/>
    <col min="4838" max="4838" width="16.28515625" style="3" customWidth="1"/>
    <col min="4839" max="4839" width="30.85546875" style="3" customWidth="1"/>
    <col min="4840" max="4843" width="4" style="3" customWidth="1"/>
    <col min="4844" max="5089" width="11.7109375" style="3"/>
    <col min="5090" max="5090" width="23.28515625" style="3" customWidth="1"/>
    <col min="5091" max="5091" width="21.28515625" style="3" customWidth="1"/>
    <col min="5092" max="5092" width="12.7109375" style="3" customWidth="1"/>
    <col min="5093" max="5093" width="14.7109375" style="3" customWidth="1"/>
    <col min="5094" max="5094" width="16.28515625" style="3" customWidth="1"/>
    <col min="5095" max="5095" width="30.85546875" style="3" customWidth="1"/>
    <col min="5096" max="5099" width="4" style="3" customWidth="1"/>
    <col min="5100" max="5345" width="11.7109375" style="3"/>
    <col min="5346" max="5346" width="23.28515625" style="3" customWidth="1"/>
    <col min="5347" max="5347" width="21.28515625" style="3" customWidth="1"/>
    <col min="5348" max="5348" width="12.7109375" style="3" customWidth="1"/>
    <col min="5349" max="5349" width="14.7109375" style="3" customWidth="1"/>
    <col min="5350" max="5350" width="16.28515625" style="3" customWidth="1"/>
    <col min="5351" max="5351" width="30.85546875" style="3" customWidth="1"/>
    <col min="5352" max="5355" width="4" style="3" customWidth="1"/>
    <col min="5356" max="5601" width="11.7109375" style="3"/>
    <col min="5602" max="5602" width="23.28515625" style="3" customWidth="1"/>
    <col min="5603" max="5603" width="21.28515625" style="3" customWidth="1"/>
    <col min="5604" max="5604" width="12.7109375" style="3" customWidth="1"/>
    <col min="5605" max="5605" width="14.7109375" style="3" customWidth="1"/>
    <col min="5606" max="5606" width="16.28515625" style="3" customWidth="1"/>
    <col min="5607" max="5607" width="30.85546875" style="3" customWidth="1"/>
    <col min="5608" max="5611" width="4" style="3" customWidth="1"/>
    <col min="5612" max="5857" width="11.7109375" style="3"/>
    <col min="5858" max="5858" width="23.28515625" style="3" customWidth="1"/>
    <col min="5859" max="5859" width="21.28515625" style="3" customWidth="1"/>
    <col min="5860" max="5860" width="12.7109375" style="3" customWidth="1"/>
    <col min="5861" max="5861" width="14.7109375" style="3" customWidth="1"/>
    <col min="5862" max="5862" width="16.28515625" style="3" customWidth="1"/>
    <col min="5863" max="5863" width="30.85546875" style="3" customWidth="1"/>
    <col min="5864" max="5867" width="4" style="3" customWidth="1"/>
    <col min="5868" max="6113" width="11.7109375" style="3"/>
    <col min="6114" max="6114" width="23.28515625" style="3" customWidth="1"/>
    <col min="6115" max="6115" width="21.28515625" style="3" customWidth="1"/>
    <col min="6116" max="6116" width="12.7109375" style="3" customWidth="1"/>
    <col min="6117" max="6117" width="14.7109375" style="3" customWidth="1"/>
    <col min="6118" max="6118" width="16.28515625" style="3" customWidth="1"/>
    <col min="6119" max="6119" width="30.85546875" style="3" customWidth="1"/>
    <col min="6120" max="6123" width="4" style="3" customWidth="1"/>
    <col min="6124" max="6369" width="11.7109375" style="3"/>
    <col min="6370" max="6370" width="23.28515625" style="3" customWidth="1"/>
    <col min="6371" max="6371" width="21.28515625" style="3" customWidth="1"/>
    <col min="6372" max="6372" width="12.7109375" style="3" customWidth="1"/>
    <col min="6373" max="6373" width="14.7109375" style="3" customWidth="1"/>
    <col min="6374" max="6374" width="16.28515625" style="3" customWidth="1"/>
    <col min="6375" max="6375" width="30.85546875" style="3" customWidth="1"/>
    <col min="6376" max="6379" width="4" style="3" customWidth="1"/>
    <col min="6380" max="6625" width="11.7109375" style="3"/>
    <col min="6626" max="6626" width="23.28515625" style="3" customWidth="1"/>
    <col min="6627" max="6627" width="21.28515625" style="3" customWidth="1"/>
    <col min="6628" max="6628" width="12.7109375" style="3" customWidth="1"/>
    <col min="6629" max="6629" width="14.7109375" style="3" customWidth="1"/>
    <col min="6630" max="6630" width="16.28515625" style="3" customWidth="1"/>
    <col min="6631" max="6631" width="30.85546875" style="3" customWidth="1"/>
    <col min="6632" max="6635" width="4" style="3" customWidth="1"/>
    <col min="6636" max="6881" width="11.7109375" style="3"/>
    <col min="6882" max="6882" width="23.28515625" style="3" customWidth="1"/>
    <col min="6883" max="6883" width="21.28515625" style="3" customWidth="1"/>
    <col min="6884" max="6884" width="12.7109375" style="3" customWidth="1"/>
    <col min="6885" max="6885" width="14.7109375" style="3" customWidth="1"/>
    <col min="6886" max="6886" width="16.28515625" style="3" customWidth="1"/>
    <col min="6887" max="6887" width="30.85546875" style="3" customWidth="1"/>
    <col min="6888" max="6891" width="4" style="3" customWidth="1"/>
    <col min="6892" max="7137" width="11.7109375" style="3"/>
    <col min="7138" max="7138" width="23.28515625" style="3" customWidth="1"/>
    <col min="7139" max="7139" width="21.28515625" style="3" customWidth="1"/>
    <col min="7140" max="7140" width="12.7109375" style="3" customWidth="1"/>
    <col min="7141" max="7141" width="14.7109375" style="3" customWidth="1"/>
    <col min="7142" max="7142" width="16.28515625" style="3" customWidth="1"/>
    <col min="7143" max="7143" width="30.85546875" style="3" customWidth="1"/>
    <col min="7144" max="7147" width="4" style="3" customWidth="1"/>
    <col min="7148" max="7393" width="11.7109375" style="3"/>
    <col min="7394" max="7394" width="23.28515625" style="3" customWidth="1"/>
    <col min="7395" max="7395" width="21.28515625" style="3" customWidth="1"/>
    <col min="7396" max="7396" width="12.7109375" style="3" customWidth="1"/>
    <col min="7397" max="7397" width="14.7109375" style="3" customWidth="1"/>
    <col min="7398" max="7398" width="16.28515625" style="3" customWidth="1"/>
    <col min="7399" max="7399" width="30.85546875" style="3" customWidth="1"/>
    <col min="7400" max="7403" width="4" style="3" customWidth="1"/>
    <col min="7404" max="7649" width="11.7109375" style="3"/>
    <col min="7650" max="7650" width="23.28515625" style="3" customWidth="1"/>
    <col min="7651" max="7651" width="21.28515625" style="3" customWidth="1"/>
    <col min="7652" max="7652" width="12.7109375" style="3" customWidth="1"/>
    <col min="7653" max="7653" width="14.7109375" style="3" customWidth="1"/>
    <col min="7654" max="7654" width="16.28515625" style="3" customWidth="1"/>
    <col min="7655" max="7655" width="30.85546875" style="3" customWidth="1"/>
    <col min="7656" max="7659" width="4" style="3" customWidth="1"/>
    <col min="7660" max="7905" width="11.7109375" style="3"/>
    <col min="7906" max="7906" width="23.28515625" style="3" customWidth="1"/>
    <col min="7907" max="7907" width="21.28515625" style="3" customWidth="1"/>
    <col min="7908" max="7908" width="12.7109375" style="3" customWidth="1"/>
    <col min="7909" max="7909" width="14.7109375" style="3" customWidth="1"/>
    <col min="7910" max="7910" width="16.28515625" style="3" customWidth="1"/>
    <col min="7911" max="7911" width="30.85546875" style="3" customWidth="1"/>
    <col min="7912" max="7915" width="4" style="3" customWidth="1"/>
    <col min="7916" max="8161" width="11.7109375" style="3"/>
    <col min="8162" max="8162" width="23.28515625" style="3" customWidth="1"/>
    <col min="8163" max="8163" width="21.28515625" style="3" customWidth="1"/>
    <col min="8164" max="8164" width="12.7109375" style="3" customWidth="1"/>
    <col min="8165" max="8165" width="14.7109375" style="3" customWidth="1"/>
    <col min="8166" max="8166" width="16.28515625" style="3" customWidth="1"/>
    <col min="8167" max="8167" width="30.85546875" style="3" customWidth="1"/>
    <col min="8168" max="8171" width="4" style="3" customWidth="1"/>
    <col min="8172" max="8417" width="11.7109375" style="3"/>
    <col min="8418" max="8418" width="23.28515625" style="3" customWidth="1"/>
    <col min="8419" max="8419" width="21.28515625" style="3" customWidth="1"/>
    <col min="8420" max="8420" width="12.7109375" style="3" customWidth="1"/>
    <col min="8421" max="8421" width="14.7109375" style="3" customWidth="1"/>
    <col min="8422" max="8422" width="16.28515625" style="3" customWidth="1"/>
    <col min="8423" max="8423" width="30.85546875" style="3" customWidth="1"/>
    <col min="8424" max="8427" width="4" style="3" customWidth="1"/>
    <col min="8428" max="8673" width="11.7109375" style="3"/>
    <col min="8674" max="8674" width="23.28515625" style="3" customWidth="1"/>
    <col min="8675" max="8675" width="21.28515625" style="3" customWidth="1"/>
    <col min="8676" max="8676" width="12.7109375" style="3" customWidth="1"/>
    <col min="8677" max="8677" width="14.7109375" style="3" customWidth="1"/>
    <col min="8678" max="8678" width="16.28515625" style="3" customWidth="1"/>
    <col min="8679" max="8679" width="30.85546875" style="3" customWidth="1"/>
    <col min="8680" max="8683" width="4" style="3" customWidth="1"/>
    <col min="8684" max="8929" width="11.7109375" style="3"/>
    <col min="8930" max="8930" width="23.28515625" style="3" customWidth="1"/>
    <col min="8931" max="8931" width="21.28515625" style="3" customWidth="1"/>
    <col min="8932" max="8932" width="12.7109375" style="3" customWidth="1"/>
    <col min="8933" max="8933" width="14.7109375" style="3" customWidth="1"/>
    <col min="8934" max="8934" width="16.28515625" style="3" customWidth="1"/>
    <col min="8935" max="8935" width="30.85546875" style="3" customWidth="1"/>
    <col min="8936" max="8939" width="4" style="3" customWidth="1"/>
    <col min="8940" max="9185" width="11.7109375" style="3"/>
    <col min="9186" max="9186" width="23.28515625" style="3" customWidth="1"/>
    <col min="9187" max="9187" width="21.28515625" style="3" customWidth="1"/>
    <col min="9188" max="9188" width="12.7109375" style="3" customWidth="1"/>
    <col min="9189" max="9189" width="14.7109375" style="3" customWidth="1"/>
    <col min="9190" max="9190" width="16.28515625" style="3" customWidth="1"/>
    <col min="9191" max="9191" width="30.85546875" style="3" customWidth="1"/>
    <col min="9192" max="9195" width="4" style="3" customWidth="1"/>
    <col min="9196" max="9441" width="11.7109375" style="3"/>
    <col min="9442" max="9442" width="23.28515625" style="3" customWidth="1"/>
    <col min="9443" max="9443" width="21.28515625" style="3" customWidth="1"/>
    <col min="9444" max="9444" width="12.7109375" style="3" customWidth="1"/>
    <col min="9445" max="9445" width="14.7109375" style="3" customWidth="1"/>
    <col min="9446" max="9446" width="16.28515625" style="3" customWidth="1"/>
    <col min="9447" max="9447" width="30.85546875" style="3" customWidth="1"/>
    <col min="9448" max="9451" width="4" style="3" customWidth="1"/>
    <col min="9452" max="9697" width="11.7109375" style="3"/>
    <col min="9698" max="9698" width="23.28515625" style="3" customWidth="1"/>
    <col min="9699" max="9699" width="21.28515625" style="3" customWidth="1"/>
    <col min="9700" max="9700" width="12.7109375" style="3" customWidth="1"/>
    <col min="9701" max="9701" width="14.7109375" style="3" customWidth="1"/>
    <col min="9702" max="9702" width="16.28515625" style="3" customWidth="1"/>
    <col min="9703" max="9703" width="30.85546875" style="3" customWidth="1"/>
    <col min="9704" max="9707" width="4" style="3" customWidth="1"/>
    <col min="9708" max="9953" width="11.7109375" style="3"/>
    <col min="9954" max="9954" width="23.28515625" style="3" customWidth="1"/>
    <col min="9955" max="9955" width="21.28515625" style="3" customWidth="1"/>
    <col min="9956" max="9956" width="12.7109375" style="3" customWidth="1"/>
    <col min="9957" max="9957" width="14.7109375" style="3" customWidth="1"/>
    <col min="9958" max="9958" width="16.28515625" style="3" customWidth="1"/>
    <col min="9959" max="9959" width="30.85546875" style="3" customWidth="1"/>
    <col min="9960" max="9963" width="4" style="3" customWidth="1"/>
    <col min="9964" max="10209" width="11.7109375" style="3"/>
    <col min="10210" max="10210" width="23.28515625" style="3" customWidth="1"/>
    <col min="10211" max="10211" width="21.28515625" style="3" customWidth="1"/>
    <col min="10212" max="10212" width="12.7109375" style="3" customWidth="1"/>
    <col min="10213" max="10213" width="14.7109375" style="3" customWidth="1"/>
    <col min="10214" max="10214" width="16.28515625" style="3" customWidth="1"/>
    <col min="10215" max="10215" width="30.85546875" style="3" customWidth="1"/>
    <col min="10216" max="10219" width="4" style="3" customWidth="1"/>
    <col min="10220" max="10465" width="11.7109375" style="3"/>
    <col min="10466" max="10466" width="23.28515625" style="3" customWidth="1"/>
    <col min="10467" max="10467" width="21.28515625" style="3" customWidth="1"/>
    <col min="10468" max="10468" width="12.7109375" style="3" customWidth="1"/>
    <col min="10469" max="10469" width="14.7109375" style="3" customWidth="1"/>
    <col min="10470" max="10470" width="16.28515625" style="3" customWidth="1"/>
    <col min="10471" max="10471" width="30.85546875" style="3" customWidth="1"/>
    <col min="10472" max="10475" width="4" style="3" customWidth="1"/>
    <col min="10476" max="10721" width="11.7109375" style="3"/>
    <col min="10722" max="10722" width="23.28515625" style="3" customWidth="1"/>
    <col min="10723" max="10723" width="21.28515625" style="3" customWidth="1"/>
    <col min="10724" max="10724" width="12.7109375" style="3" customWidth="1"/>
    <col min="10725" max="10725" width="14.7109375" style="3" customWidth="1"/>
    <col min="10726" max="10726" width="16.28515625" style="3" customWidth="1"/>
    <col min="10727" max="10727" width="30.85546875" style="3" customWidth="1"/>
    <col min="10728" max="10731" width="4" style="3" customWidth="1"/>
    <col min="10732" max="10977" width="11.7109375" style="3"/>
    <col min="10978" max="10978" width="23.28515625" style="3" customWidth="1"/>
    <col min="10979" max="10979" width="21.28515625" style="3" customWidth="1"/>
    <col min="10980" max="10980" width="12.7109375" style="3" customWidth="1"/>
    <col min="10981" max="10981" width="14.7109375" style="3" customWidth="1"/>
    <col min="10982" max="10982" width="16.28515625" style="3" customWidth="1"/>
    <col min="10983" max="10983" width="30.85546875" style="3" customWidth="1"/>
    <col min="10984" max="10987" width="4" style="3" customWidth="1"/>
    <col min="10988" max="11233" width="11.7109375" style="3"/>
    <col min="11234" max="11234" width="23.28515625" style="3" customWidth="1"/>
    <col min="11235" max="11235" width="21.28515625" style="3" customWidth="1"/>
    <col min="11236" max="11236" width="12.7109375" style="3" customWidth="1"/>
    <col min="11237" max="11237" width="14.7109375" style="3" customWidth="1"/>
    <col min="11238" max="11238" width="16.28515625" style="3" customWidth="1"/>
    <col min="11239" max="11239" width="30.85546875" style="3" customWidth="1"/>
    <col min="11240" max="11243" width="4" style="3" customWidth="1"/>
    <col min="11244" max="11489" width="11.7109375" style="3"/>
    <col min="11490" max="11490" width="23.28515625" style="3" customWidth="1"/>
    <col min="11491" max="11491" width="21.28515625" style="3" customWidth="1"/>
    <col min="11492" max="11492" width="12.7109375" style="3" customWidth="1"/>
    <col min="11493" max="11493" width="14.7109375" style="3" customWidth="1"/>
    <col min="11494" max="11494" width="16.28515625" style="3" customWidth="1"/>
    <col min="11495" max="11495" width="30.85546875" style="3" customWidth="1"/>
    <col min="11496" max="11499" width="4" style="3" customWidth="1"/>
    <col min="11500" max="11745" width="11.7109375" style="3"/>
    <col min="11746" max="11746" width="23.28515625" style="3" customWidth="1"/>
    <col min="11747" max="11747" width="21.28515625" style="3" customWidth="1"/>
    <col min="11748" max="11748" width="12.7109375" style="3" customWidth="1"/>
    <col min="11749" max="11749" width="14.7109375" style="3" customWidth="1"/>
    <col min="11750" max="11750" width="16.28515625" style="3" customWidth="1"/>
    <col min="11751" max="11751" width="30.85546875" style="3" customWidth="1"/>
    <col min="11752" max="11755" width="4" style="3" customWidth="1"/>
    <col min="11756" max="12001" width="11.7109375" style="3"/>
    <col min="12002" max="12002" width="23.28515625" style="3" customWidth="1"/>
    <col min="12003" max="12003" width="21.28515625" style="3" customWidth="1"/>
    <col min="12004" max="12004" width="12.7109375" style="3" customWidth="1"/>
    <col min="12005" max="12005" width="14.7109375" style="3" customWidth="1"/>
    <col min="12006" max="12006" width="16.28515625" style="3" customWidth="1"/>
    <col min="12007" max="12007" width="30.85546875" style="3" customWidth="1"/>
    <col min="12008" max="12011" width="4" style="3" customWidth="1"/>
    <col min="12012" max="12257" width="11.7109375" style="3"/>
    <col min="12258" max="12258" width="23.28515625" style="3" customWidth="1"/>
    <col min="12259" max="12259" width="21.28515625" style="3" customWidth="1"/>
    <col min="12260" max="12260" width="12.7109375" style="3" customWidth="1"/>
    <col min="12261" max="12261" width="14.7109375" style="3" customWidth="1"/>
    <col min="12262" max="12262" width="16.28515625" style="3" customWidth="1"/>
    <col min="12263" max="12263" width="30.85546875" style="3" customWidth="1"/>
    <col min="12264" max="12267" width="4" style="3" customWidth="1"/>
    <col min="12268" max="12513" width="11.7109375" style="3"/>
    <col min="12514" max="12514" width="23.28515625" style="3" customWidth="1"/>
    <col min="12515" max="12515" width="21.28515625" style="3" customWidth="1"/>
    <col min="12516" max="12516" width="12.7109375" style="3" customWidth="1"/>
    <col min="12517" max="12517" width="14.7109375" style="3" customWidth="1"/>
    <col min="12518" max="12518" width="16.28515625" style="3" customWidth="1"/>
    <col min="12519" max="12519" width="30.85546875" style="3" customWidth="1"/>
    <col min="12520" max="12523" width="4" style="3" customWidth="1"/>
    <col min="12524" max="12769" width="11.7109375" style="3"/>
    <col min="12770" max="12770" width="23.28515625" style="3" customWidth="1"/>
    <col min="12771" max="12771" width="21.28515625" style="3" customWidth="1"/>
    <col min="12772" max="12772" width="12.7109375" style="3" customWidth="1"/>
    <col min="12773" max="12773" width="14.7109375" style="3" customWidth="1"/>
    <col min="12774" max="12774" width="16.28515625" style="3" customWidth="1"/>
    <col min="12775" max="12775" width="30.85546875" style="3" customWidth="1"/>
    <col min="12776" max="12779" width="4" style="3" customWidth="1"/>
    <col min="12780" max="13025" width="11.7109375" style="3"/>
    <col min="13026" max="13026" width="23.28515625" style="3" customWidth="1"/>
    <col min="13027" max="13027" width="21.28515625" style="3" customWidth="1"/>
    <col min="13028" max="13028" width="12.7109375" style="3" customWidth="1"/>
    <col min="13029" max="13029" width="14.7109375" style="3" customWidth="1"/>
    <col min="13030" max="13030" width="16.28515625" style="3" customWidth="1"/>
    <col min="13031" max="13031" width="30.85546875" style="3" customWidth="1"/>
    <col min="13032" max="13035" width="4" style="3" customWidth="1"/>
    <col min="13036" max="13281" width="11.7109375" style="3"/>
    <col min="13282" max="13282" width="23.28515625" style="3" customWidth="1"/>
    <col min="13283" max="13283" width="21.28515625" style="3" customWidth="1"/>
    <col min="13284" max="13284" width="12.7109375" style="3" customWidth="1"/>
    <col min="13285" max="13285" width="14.7109375" style="3" customWidth="1"/>
    <col min="13286" max="13286" width="16.28515625" style="3" customWidth="1"/>
    <col min="13287" max="13287" width="30.85546875" style="3" customWidth="1"/>
    <col min="13288" max="13291" width="4" style="3" customWidth="1"/>
    <col min="13292" max="13537" width="11.7109375" style="3"/>
    <col min="13538" max="13538" width="23.28515625" style="3" customWidth="1"/>
    <col min="13539" max="13539" width="21.28515625" style="3" customWidth="1"/>
    <col min="13540" max="13540" width="12.7109375" style="3" customWidth="1"/>
    <col min="13541" max="13541" width="14.7109375" style="3" customWidth="1"/>
    <col min="13542" max="13542" width="16.28515625" style="3" customWidth="1"/>
    <col min="13543" max="13543" width="30.85546875" style="3" customWidth="1"/>
    <col min="13544" max="13547" width="4" style="3" customWidth="1"/>
    <col min="13548" max="13793" width="11.7109375" style="3"/>
    <col min="13794" max="13794" width="23.28515625" style="3" customWidth="1"/>
    <col min="13795" max="13795" width="21.28515625" style="3" customWidth="1"/>
    <col min="13796" max="13796" width="12.7109375" style="3" customWidth="1"/>
    <col min="13797" max="13797" width="14.7109375" style="3" customWidth="1"/>
    <col min="13798" max="13798" width="16.28515625" style="3" customWidth="1"/>
    <col min="13799" max="13799" width="30.85546875" style="3" customWidth="1"/>
    <col min="13800" max="13803" width="4" style="3" customWidth="1"/>
    <col min="13804" max="14049" width="11.7109375" style="3"/>
    <col min="14050" max="14050" width="23.28515625" style="3" customWidth="1"/>
    <col min="14051" max="14051" width="21.28515625" style="3" customWidth="1"/>
    <col min="14052" max="14052" width="12.7109375" style="3" customWidth="1"/>
    <col min="14053" max="14053" width="14.7109375" style="3" customWidth="1"/>
    <col min="14054" max="14054" width="16.28515625" style="3" customWidth="1"/>
    <col min="14055" max="14055" width="30.85546875" style="3" customWidth="1"/>
    <col min="14056" max="14059" width="4" style="3" customWidth="1"/>
    <col min="14060" max="14305" width="11.7109375" style="3"/>
    <col min="14306" max="14306" width="23.28515625" style="3" customWidth="1"/>
    <col min="14307" max="14307" width="21.28515625" style="3" customWidth="1"/>
    <col min="14308" max="14308" width="12.7109375" style="3" customWidth="1"/>
    <col min="14309" max="14309" width="14.7109375" style="3" customWidth="1"/>
    <col min="14310" max="14310" width="16.28515625" style="3" customWidth="1"/>
    <col min="14311" max="14311" width="30.85546875" style="3" customWidth="1"/>
    <col min="14312" max="14315" width="4" style="3" customWidth="1"/>
    <col min="14316" max="14561" width="11.7109375" style="3"/>
    <col min="14562" max="14562" width="23.28515625" style="3" customWidth="1"/>
    <col min="14563" max="14563" width="21.28515625" style="3" customWidth="1"/>
    <col min="14564" max="14564" width="12.7109375" style="3" customWidth="1"/>
    <col min="14565" max="14565" width="14.7109375" style="3" customWidth="1"/>
    <col min="14566" max="14566" width="16.28515625" style="3" customWidth="1"/>
    <col min="14567" max="14567" width="30.85546875" style="3" customWidth="1"/>
    <col min="14568" max="14571" width="4" style="3" customWidth="1"/>
    <col min="14572" max="14817" width="11.7109375" style="3"/>
    <col min="14818" max="14818" width="23.28515625" style="3" customWidth="1"/>
    <col min="14819" max="14819" width="21.28515625" style="3" customWidth="1"/>
    <col min="14820" max="14820" width="12.7109375" style="3" customWidth="1"/>
    <col min="14821" max="14821" width="14.7109375" style="3" customWidth="1"/>
    <col min="14822" max="14822" width="16.28515625" style="3" customWidth="1"/>
    <col min="14823" max="14823" width="30.85546875" style="3" customWidth="1"/>
    <col min="14824" max="14827" width="4" style="3" customWidth="1"/>
    <col min="14828" max="15073" width="11.7109375" style="3"/>
    <col min="15074" max="15074" width="23.28515625" style="3" customWidth="1"/>
    <col min="15075" max="15075" width="21.28515625" style="3" customWidth="1"/>
    <col min="15076" max="15076" width="12.7109375" style="3" customWidth="1"/>
    <col min="15077" max="15077" width="14.7109375" style="3" customWidth="1"/>
    <col min="15078" max="15078" width="16.28515625" style="3" customWidth="1"/>
    <col min="15079" max="15079" width="30.85546875" style="3" customWidth="1"/>
    <col min="15080" max="15083" width="4" style="3" customWidth="1"/>
    <col min="15084" max="15329" width="11.7109375" style="3"/>
    <col min="15330" max="15330" width="23.28515625" style="3" customWidth="1"/>
    <col min="15331" max="15331" width="21.28515625" style="3" customWidth="1"/>
    <col min="15332" max="15332" width="12.7109375" style="3" customWidth="1"/>
    <col min="15333" max="15333" width="14.7109375" style="3" customWidth="1"/>
    <col min="15334" max="15334" width="16.28515625" style="3" customWidth="1"/>
    <col min="15335" max="15335" width="30.85546875" style="3" customWidth="1"/>
    <col min="15336" max="15339" width="4" style="3" customWidth="1"/>
    <col min="15340" max="15585" width="11.7109375" style="3"/>
    <col min="15586" max="15586" width="23.28515625" style="3" customWidth="1"/>
    <col min="15587" max="15587" width="21.28515625" style="3" customWidth="1"/>
    <col min="15588" max="15588" width="12.7109375" style="3" customWidth="1"/>
    <col min="15589" max="15589" width="14.7109375" style="3" customWidth="1"/>
    <col min="15590" max="15590" width="16.28515625" style="3" customWidth="1"/>
    <col min="15591" max="15591" width="30.85546875" style="3" customWidth="1"/>
    <col min="15592" max="15595" width="4" style="3" customWidth="1"/>
    <col min="15596" max="15841" width="11.7109375" style="3"/>
    <col min="15842" max="15842" width="23.28515625" style="3" customWidth="1"/>
    <col min="15843" max="15843" width="21.28515625" style="3" customWidth="1"/>
    <col min="15844" max="15844" width="12.7109375" style="3" customWidth="1"/>
    <col min="15845" max="15845" width="14.7109375" style="3" customWidth="1"/>
    <col min="15846" max="15846" width="16.28515625" style="3" customWidth="1"/>
    <col min="15847" max="15847" width="30.85546875" style="3" customWidth="1"/>
    <col min="15848" max="15851" width="4" style="3" customWidth="1"/>
    <col min="15852" max="16097" width="11.7109375" style="3"/>
    <col min="16098" max="16098" width="23.28515625" style="3" customWidth="1"/>
    <col min="16099" max="16099" width="21.28515625" style="3" customWidth="1"/>
    <col min="16100" max="16100" width="12.7109375" style="3" customWidth="1"/>
    <col min="16101" max="16101" width="14.7109375" style="3" customWidth="1"/>
    <col min="16102" max="16102" width="16.28515625" style="3" customWidth="1"/>
    <col min="16103" max="16103" width="30.85546875" style="3" customWidth="1"/>
    <col min="16104" max="16107" width="4" style="3" customWidth="1"/>
    <col min="16108" max="16384" width="11.7109375" style="3"/>
  </cols>
  <sheetData>
    <row r="1" spans="1:22" ht="24.75" customHeight="1" thickBot="1" x14ac:dyDescent="0.3">
      <c r="A1" s="434" t="s">
        <v>159</v>
      </c>
      <c r="B1" s="434"/>
      <c r="C1" s="434"/>
      <c r="D1" s="434"/>
      <c r="E1" s="434"/>
      <c r="G1" s="459"/>
      <c r="H1" s="459"/>
      <c r="I1" s="460"/>
      <c r="J1" s="461" t="s">
        <v>43</v>
      </c>
      <c r="K1" s="462"/>
      <c r="L1" s="462"/>
      <c r="M1" s="462"/>
      <c r="N1" s="462"/>
      <c r="O1" s="462"/>
      <c r="P1" s="462"/>
      <c r="Q1" s="462"/>
      <c r="R1" s="462"/>
      <c r="S1" s="462"/>
      <c r="T1" s="462"/>
      <c r="U1" s="462"/>
      <c r="V1" s="463"/>
    </row>
    <row r="2" spans="1:22" ht="22.5" customHeight="1" thickBot="1" x14ac:dyDescent="0.3">
      <c r="A2" s="372" t="s">
        <v>177</v>
      </c>
      <c r="B2" s="8"/>
      <c r="C2" s="7"/>
      <c r="D2" s="7"/>
      <c r="E2" s="10"/>
      <c r="F2" s="138" t="s">
        <v>52</v>
      </c>
      <c r="G2" s="105" t="s">
        <v>1</v>
      </c>
      <c r="H2" s="105" t="s">
        <v>2</v>
      </c>
      <c r="I2" s="106" t="s">
        <v>3</v>
      </c>
      <c r="J2" s="105" t="s">
        <v>101</v>
      </c>
      <c r="K2" s="105" t="s">
        <v>104</v>
      </c>
      <c r="L2" s="105" t="s">
        <v>105</v>
      </c>
      <c r="M2" s="105" t="s">
        <v>4</v>
      </c>
      <c r="N2" s="105" t="s">
        <v>5</v>
      </c>
      <c r="O2" s="105" t="s">
        <v>6</v>
      </c>
      <c r="P2" s="105" t="s">
        <v>7</v>
      </c>
      <c r="Q2" s="105" t="s">
        <v>8</v>
      </c>
      <c r="R2" s="105" t="s">
        <v>9</v>
      </c>
      <c r="S2" s="105" t="s">
        <v>10</v>
      </c>
      <c r="T2" s="105" t="s">
        <v>11</v>
      </c>
      <c r="U2" s="105" t="s">
        <v>12</v>
      </c>
      <c r="V2" s="105" t="s">
        <v>13</v>
      </c>
    </row>
    <row r="3" spans="1:22" ht="36" customHeight="1" thickTop="1" x14ac:dyDescent="0.25">
      <c r="A3" s="450" t="s">
        <v>49</v>
      </c>
      <c r="B3" s="451"/>
      <c r="C3" s="52" t="s">
        <v>19</v>
      </c>
      <c r="D3" s="55" t="s">
        <v>21</v>
      </c>
      <c r="E3" s="51" t="s">
        <v>84</v>
      </c>
      <c r="F3" s="79">
        <v>16</v>
      </c>
      <c r="G3" s="185">
        <v>1</v>
      </c>
      <c r="H3" s="185">
        <v>2</v>
      </c>
      <c r="I3" s="250">
        <v>3</v>
      </c>
      <c r="J3" s="250">
        <v>4</v>
      </c>
      <c r="K3" s="185">
        <v>5</v>
      </c>
      <c r="L3" s="250">
        <v>6</v>
      </c>
      <c r="M3" s="185">
        <v>7</v>
      </c>
      <c r="N3" s="250">
        <v>8</v>
      </c>
      <c r="O3" s="185">
        <v>9</v>
      </c>
      <c r="P3" s="250">
        <v>10</v>
      </c>
      <c r="Q3" s="185">
        <v>11</v>
      </c>
      <c r="R3" s="250">
        <v>12</v>
      </c>
      <c r="S3" s="185">
        <v>13</v>
      </c>
      <c r="T3" s="250">
        <v>14</v>
      </c>
      <c r="U3" s="185">
        <v>15</v>
      </c>
      <c r="V3" s="250">
        <v>16</v>
      </c>
    </row>
    <row r="4" spans="1:22" ht="36" customHeight="1" x14ac:dyDescent="0.25">
      <c r="A4" s="448" t="s">
        <v>320</v>
      </c>
      <c r="B4" s="448"/>
      <c r="C4" s="252">
        <v>16</v>
      </c>
      <c r="D4" s="259">
        <f>C4/16*100</f>
        <v>100</v>
      </c>
      <c r="E4" s="267" t="s">
        <v>54</v>
      </c>
      <c r="F4" s="104" t="s">
        <v>55</v>
      </c>
      <c r="G4" s="181" t="s">
        <v>1</v>
      </c>
      <c r="H4" s="181" t="s">
        <v>2</v>
      </c>
      <c r="I4" s="181" t="s">
        <v>3</v>
      </c>
      <c r="J4" s="181" t="s">
        <v>101</v>
      </c>
      <c r="K4" s="181" t="s">
        <v>104</v>
      </c>
      <c r="L4" s="181" t="s">
        <v>105</v>
      </c>
      <c r="M4" s="181" t="s">
        <v>4</v>
      </c>
      <c r="N4" s="181" t="s">
        <v>5</v>
      </c>
      <c r="O4" s="181" t="s">
        <v>6</v>
      </c>
      <c r="P4" s="181" t="s">
        <v>7</v>
      </c>
      <c r="Q4" s="181" t="s">
        <v>8</v>
      </c>
      <c r="R4" s="188" t="s">
        <v>9</v>
      </c>
      <c r="S4" s="181" t="s">
        <v>10</v>
      </c>
      <c r="T4" s="181" t="s">
        <v>11</v>
      </c>
      <c r="U4" s="263" t="s">
        <v>12</v>
      </c>
      <c r="V4" s="181" t="s">
        <v>13</v>
      </c>
    </row>
    <row r="5" spans="1:22" ht="36" customHeight="1" x14ac:dyDescent="0.25">
      <c r="A5" s="448" t="s">
        <v>321</v>
      </c>
      <c r="B5" s="448"/>
      <c r="C5" s="201">
        <v>15</v>
      </c>
      <c r="D5" s="257">
        <f t="shared" ref="D5:D15" si="0">C5/16*100</f>
        <v>93.75</v>
      </c>
      <c r="E5" s="268" t="s">
        <v>208</v>
      </c>
      <c r="F5" s="104" t="s">
        <v>56</v>
      </c>
      <c r="G5" s="181" t="s">
        <v>1</v>
      </c>
      <c r="H5" s="181" t="s">
        <v>2</v>
      </c>
      <c r="I5" s="181" t="s">
        <v>3</v>
      </c>
      <c r="J5" s="181" t="s">
        <v>101</v>
      </c>
      <c r="K5" s="181"/>
      <c r="L5" s="181" t="s">
        <v>105</v>
      </c>
      <c r="M5" s="181" t="s">
        <v>4</v>
      </c>
      <c r="N5" s="181" t="s">
        <v>5</v>
      </c>
      <c r="O5" s="181" t="s">
        <v>6</v>
      </c>
      <c r="P5" s="181" t="s">
        <v>7</v>
      </c>
      <c r="Q5" s="181" t="s">
        <v>8</v>
      </c>
      <c r="R5" s="188" t="s">
        <v>9</v>
      </c>
      <c r="S5" s="181" t="s">
        <v>10</v>
      </c>
      <c r="T5" s="181" t="s">
        <v>11</v>
      </c>
      <c r="U5" s="263" t="s">
        <v>12</v>
      </c>
      <c r="V5" s="181" t="s">
        <v>13</v>
      </c>
    </row>
    <row r="6" spans="1:22" ht="36" customHeight="1" x14ac:dyDescent="0.25">
      <c r="A6" s="464" t="s">
        <v>322</v>
      </c>
      <c r="B6" s="448"/>
      <c r="C6" s="201">
        <v>15</v>
      </c>
      <c r="D6" s="257">
        <f t="shared" si="0"/>
        <v>93.75</v>
      </c>
      <c r="E6" s="268" t="s">
        <v>337</v>
      </c>
      <c r="F6" s="104" t="s">
        <v>57</v>
      </c>
      <c r="G6" s="181" t="s">
        <v>1</v>
      </c>
      <c r="H6" s="181" t="s">
        <v>2</v>
      </c>
      <c r="I6" s="181" t="s">
        <v>3</v>
      </c>
      <c r="J6" s="181" t="s">
        <v>101</v>
      </c>
      <c r="K6" s="181" t="s">
        <v>104</v>
      </c>
      <c r="L6" s="181"/>
      <c r="M6" s="181" t="s">
        <v>4</v>
      </c>
      <c r="N6" s="181" t="s">
        <v>5</v>
      </c>
      <c r="O6" s="181" t="s">
        <v>6</v>
      </c>
      <c r="P6" s="181" t="s">
        <v>7</v>
      </c>
      <c r="Q6" s="181" t="s">
        <v>8</v>
      </c>
      <c r="R6" s="188" t="s">
        <v>9</v>
      </c>
      <c r="S6" s="181" t="s">
        <v>10</v>
      </c>
      <c r="T6" s="181" t="s">
        <v>11</v>
      </c>
      <c r="U6" s="263" t="s">
        <v>12</v>
      </c>
      <c r="V6" s="181" t="s">
        <v>13</v>
      </c>
    </row>
    <row r="7" spans="1:22" ht="36" customHeight="1" x14ac:dyDescent="0.25">
      <c r="A7" s="448" t="s">
        <v>323</v>
      </c>
      <c r="B7" s="448"/>
      <c r="C7" s="201">
        <v>12</v>
      </c>
      <c r="D7" s="257">
        <f>C7/16*100</f>
        <v>75</v>
      </c>
      <c r="E7" s="268" t="s">
        <v>332</v>
      </c>
      <c r="F7" s="104" t="s">
        <v>58</v>
      </c>
      <c r="G7" s="181" t="s">
        <v>1</v>
      </c>
      <c r="H7" s="161"/>
      <c r="I7" s="181" t="s">
        <v>3</v>
      </c>
      <c r="J7" s="181" t="s">
        <v>101</v>
      </c>
      <c r="K7" s="181" t="s">
        <v>104</v>
      </c>
      <c r="L7" s="181" t="s">
        <v>105</v>
      </c>
      <c r="M7" s="181" t="s">
        <v>4</v>
      </c>
      <c r="N7" s="181" t="s">
        <v>5</v>
      </c>
      <c r="O7" s="181"/>
      <c r="P7" s="181"/>
      <c r="Q7" s="181" t="s">
        <v>8</v>
      </c>
      <c r="R7" s="188" t="s">
        <v>9</v>
      </c>
      <c r="S7" s="181" t="s">
        <v>10</v>
      </c>
      <c r="T7" s="181" t="s">
        <v>11</v>
      </c>
      <c r="U7" s="161"/>
      <c r="V7" s="181" t="s">
        <v>13</v>
      </c>
    </row>
    <row r="8" spans="1:22" ht="36" customHeight="1" x14ac:dyDescent="0.25">
      <c r="A8" s="448" t="s">
        <v>324</v>
      </c>
      <c r="B8" s="448"/>
      <c r="C8" s="201">
        <v>16</v>
      </c>
      <c r="D8" s="257">
        <f t="shared" si="0"/>
        <v>100</v>
      </c>
      <c r="E8" s="203" t="s">
        <v>108</v>
      </c>
      <c r="F8" s="104" t="s">
        <v>59</v>
      </c>
      <c r="G8" s="181" t="s">
        <v>1</v>
      </c>
      <c r="H8" s="181" t="s">
        <v>2</v>
      </c>
      <c r="I8" s="181" t="s">
        <v>3</v>
      </c>
      <c r="J8" s="181" t="s">
        <v>101</v>
      </c>
      <c r="K8" s="181" t="s">
        <v>104</v>
      </c>
      <c r="L8" s="181" t="s">
        <v>105</v>
      </c>
      <c r="M8" s="181" t="s">
        <v>4</v>
      </c>
      <c r="N8" s="181" t="s">
        <v>5</v>
      </c>
      <c r="O8" s="181" t="s">
        <v>6</v>
      </c>
      <c r="P8" s="181" t="s">
        <v>7</v>
      </c>
      <c r="Q8" s="181" t="s">
        <v>8</v>
      </c>
      <c r="R8" s="188" t="s">
        <v>9</v>
      </c>
      <c r="S8" s="181" t="s">
        <v>10</v>
      </c>
      <c r="T8" s="181" t="s">
        <v>11</v>
      </c>
      <c r="U8" s="181" t="s">
        <v>12</v>
      </c>
      <c r="V8" s="181" t="s">
        <v>13</v>
      </c>
    </row>
    <row r="9" spans="1:22" ht="36" customHeight="1" x14ac:dyDescent="0.25">
      <c r="A9" s="448" t="s">
        <v>325</v>
      </c>
      <c r="B9" s="448"/>
      <c r="C9" s="201">
        <v>16</v>
      </c>
      <c r="D9" s="257">
        <f t="shared" si="0"/>
        <v>100</v>
      </c>
      <c r="E9" s="203" t="s">
        <v>108</v>
      </c>
      <c r="F9" s="104" t="s">
        <v>60</v>
      </c>
      <c r="G9" s="181" t="s">
        <v>1</v>
      </c>
      <c r="H9" s="181" t="s">
        <v>2</v>
      </c>
      <c r="I9" s="181" t="s">
        <v>3</v>
      </c>
      <c r="J9" s="181" t="s">
        <v>101</v>
      </c>
      <c r="K9" s="181" t="s">
        <v>104</v>
      </c>
      <c r="L9" s="181" t="s">
        <v>105</v>
      </c>
      <c r="M9" s="181" t="s">
        <v>4</v>
      </c>
      <c r="N9" s="181" t="s">
        <v>5</v>
      </c>
      <c r="O9" s="181" t="s">
        <v>6</v>
      </c>
      <c r="P9" s="181" t="s">
        <v>7</v>
      </c>
      <c r="Q9" s="181" t="s">
        <v>8</v>
      </c>
      <c r="R9" s="188" t="s">
        <v>9</v>
      </c>
      <c r="S9" s="181" t="s">
        <v>10</v>
      </c>
      <c r="T9" s="181" t="s">
        <v>11</v>
      </c>
      <c r="U9" s="264" t="s">
        <v>12</v>
      </c>
      <c r="V9" s="181" t="s">
        <v>13</v>
      </c>
    </row>
    <row r="10" spans="1:22" ht="36" customHeight="1" x14ac:dyDescent="0.25">
      <c r="A10" s="448" t="s">
        <v>326</v>
      </c>
      <c r="B10" s="448"/>
      <c r="C10" s="201">
        <v>15</v>
      </c>
      <c r="D10" s="257">
        <f t="shared" si="0"/>
        <v>93.75</v>
      </c>
      <c r="E10" s="203" t="s">
        <v>336</v>
      </c>
      <c r="F10" s="104" t="s">
        <v>61</v>
      </c>
      <c r="G10" s="181" t="s">
        <v>1</v>
      </c>
      <c r="H10" s="181" t="s">
        <v>2</v>
      </c>
      <c r="I10" s="181" t="s">
        <v>3</v>
      </c>
      <c r="J10" s="181" t="s">
        <v>101</v>
      </c>
      <c r="K10" s="181" t="s">
        <v>104</v>
      </c>
      <c r="L10" s="181"/>
      <c r="M10" s="181" t="s">
        <v>4</v>
      </c>
      <c r="N10" s="181" t="s">
        <v>5</v>
      </c>
      <c r="O10" s="181" t="s">
        <v>6</v>
      </c>
      <c r="P10" s="181" t="s">
        <v>7</v>
      </c>
      <c r="Q10" s="181" t="s">
        <v>8</v>
      </c>
      <c r="R10" s="188" t="s">
        <v>9</v>
      </c>
      <c r="S10" s="181" t="s">
        <v>10</v>
      </c>
      <c r="T10" s="181" t="s">
        <v>11</v>
      </c>
      <c r="U10" s="264" t="s">
        <v>12</v>
      </c>
      <c r="V10" s="181" t="s">
        <v>13</v>
      </c>
    </row>
    <row r="11" spans="1:22" ht="36" customHeight="1" x14ac:dyDescent="0.25">
      <c r="A11" s="448" t="s">
        <v>351</v>
      </c>
      <c r="B11" s="448"/>
      <c r="C11" s="201">
        <v>16</v>
      </c>
      <c r="D11" s="257">
        <f t="shared" si="0"/>
        <v>100</v>
      </c>
      <c r="E11" s="203" t="s">
        <v>108</v>
      </c>
      <c r="F11" s="104" t="s">
        <v>62</v>
      </c>
      <c r="G11" s="181" t="s">
        <v>1</v>
      </c>
      <c r="H11" s="181" t="s">
        <v>2</v>
      </c>
      <c r="I11" s="181" t="s">
        <v>3</v>
      </c>
      <c r="J11" s="181" t="s">
        <v>101</v>
      </c>
      <c r="K11" s="181"/>
      <c r="L11" s="181" t="s">
        <v>105</v>
      </c>
      <c r="M11" s="181" t="s">
        <v>4</v>
      </c>
      <c r="N11" s="181" t="s">
        <v>5</v>
      </c>
      <c r="O11" s="181" t="s">
        <v>6</v>
      </c>
      <c r="P11" s="181" t="s">
        <v>7</v>
      </c>
      <c r="Q11" s="181" t="s">
        <v>8</v>
      </c>
      <c r="R11" s="188" t="s">
        <v>9</v>
      </c>
      <c r="S11" s="181" t="s">
        <v>10</v>
      </c>
      <c r="T11" s="181" t="s">
        <v>11</v>
      </c>
      <c r="U11" s="264" t="s">
        <v>12</v>
      </c>
      <c r="V11" s="181" t="s">
        <v>13</v>
      </c>
    </row>
    <row r="12" spans="1:22" ht="36" customHeight="1" x14ac:dyDescent="0.25">
      <c r="A12" s="448" t="s">
        <v>350</v>
      </c>
      <c r="B12" s="448"/>
      <c r="C12" s="201">
        <v>16</v>
      </c>
      <c r="D12" s="257">
        <f t="shared" si="0"/>
        <v>100</v>
      </c>
      <c r="E12" s="203" t="s">
        <v>108</v>
      </c>
      <c r="F12" s="104" t="s">
        <v>63</v>
      </c>
      <c r="G12" s="181" t="s">
        <v>1</v>
      </c>
      <c r="H12" s="181" t="s">
        <v>2</v>
      </c>
      <c r="I12" s="181" t="s">
        <v>3</v>
      </c>
      <c r="J12" s="181" t="s">
        <v>101</v>
      </c>
      <c r="K12" s="181"/>
      <c r="L12" s="181" t="s">
        <v>105</v>
      </c>
      <c r="M12" s="181" t="s">
        <v>4</v>
      </c>
      <c r="N12" s="181" t="s">
        <v>5</v>
      </c>
      <c r="O12" s="181" t="s">
        <v>6</v>
      </c>
      <c r="P12" s="181" t="s">
        <v>7</v>
      </c>
      <c r="Q12" s="181" t="s">
        <v>8</v>
      </c>
      <c r="R12" s="188" t="s">
        <v>9</v>
      </c>
      <c r="S12" s="181" t="s">
        <v>10</v>
      </c>
      <c r="T12" s="181" t="s">
        <v>11</v>
      </c>
      <c r="U12" s="181" t="s">
        <v>12</v>
      </c>
      <c r="V12" s="181" t="s">
        <v>13</v>
      </c>
    </row>
    <row r="13" spans="1:22" s="271" customFormat="1" ht="36" customHeight="1" x14ac:dyDescent="0.25">
      <c r="A13" s="448" t="s">
        <v>327</v>
      </c>
      <c r="B13" s="448"/>
      <c r="C13" s="201">
        <v>16</v>
      </c>
      <c r="D13" s="257">
        <f t="shared" si="0"/>
        <v>100</v>
      </c>
      <c r="E13" s="203" t="s">
        <v>108</v>
      </c>
      <c r="F13" s="270" t="s">
        <v>64</v>
      </c>
      <c r="G13" s="134" t="s">
        <v>1</v>
      </c>
      <c r="H13" s="134" t="s">
        <v>2</v>
      </c>
      <c r="I13" s="134" t="s">
        <v>3</v>
      </c>
      <c r="J13" s="134" t="s">
        <v>101</v>
      </c>
      <c r="K13" s="134" t="s">
        <v>104</v>
      </c>
      <c r="L13" s="134" t="s">
        <v>105</v>
      </c>
      <c r="M13" s="134" t="s">
        <v>4</v>
      </c>
      <c r="N13" s="134" t="s">
        <v>5</v>
      </c>
      <c r="O13" s="134" t="s">
        <v>6</v>
      </c>
      <c r="P13" s="134" t="s">
        <v>7</v>
      </c>
      <c r="Q13" s="134" t="s">
        <v>8</v>
      </c>
      <c r="R13" s="191" t="s">
        <v>9</v>
      </c>
      <c r="S13" s="134" t="s">
        <v>10</v>
      </c>
      <c r="T13" s="134" t="s">
        <v>11</v>
      </c>
      <c r="U13" s="134" t="s">
        <v>12</v>
      </c>
      <c r="V13" s="134" t="s">
        <v>13</v>
      </c>
    </row>
    <row r="14" spans="1:22" ht="36" customHeight="1" x14ac:dyDescent="0.25">
      <c r="A14" s="448" t="s">
        <v>328</v>
      </c>
      <c r="B14" s="448"/>
      <c r="C14" s="201">
        <v>8</v>
      </c>
      <c r="D14" s="257">
        <f t="shared" si="0"/>
        <v>50</v>
      </c>
      <c r="E14" s="268" t="s">
        <v>335</v>
      </c>
      <c r="F14" s="104" t="s">
        <v>65</v>
      </c>
      <c r="G14" s="181"/>
      <c r="H14" s="181" t="s">
        <v>2</v>
      </c>
      <c r="I14" s="181" t="s">
        <v>3</v>
      </c>
      <c r="J14" s="181" t="s">
        <v>101</v>
      </c>
      <c r="K14" s="181" t="s">
        <v>104</v>
      </c>
      <c r="L14" s="181"/>
      <c r="M14" s="181"/>
      <c r="N14" s="181"/>
      <c r="O14" s="181"/>
      <c r="P14" s="181" t="s">
        <v>7</v>
      </c>
      <c r="Q14" s="181" t="s">
        <v>8</v>
      </c>
      <c r="R14" s="188" t="s">
        <v>9</v>
      </c>
      <c r="S14" s="134" t="s">
        <v>10</v>
      </c>
      <c r="T14" s="181" t="s">
        <v>11</v>
      </c>
      <c r="U14" s="134" t="s">
        <v>12</v>
      </c>
      <c r="V14" s="181" t="s">
        <v>13</v>
      </c>
    </row>
    <row r="15" spans="1:22" ht="36" customHeight="1" thickBot="1" x14ac:dyDescent="0.3">
      <c r="A15" s="458" t="s">
        <v>329</v>
      </c>
      <c r="B15" s="458"/>
      <c r="C15" s="253">
        <v>15</v>
      </c>
      <c r="D15" s="254">
        <f t="shared" si="0"/>
        <v>93.75</v>
      </c>
      <c r="E15" s="255" t="s">
        <v>209</v>
      </c>
      <c r="F15" s="104" t="s">
        <v>68</v>
      </c>
      <c r="G15" s="181" t="s">
        <v>1</v>
      </c>
      <c r="H15" s="181" t="s">
        <v>2</v>
      </c>
      <c r="I15" s="181" t="s">
        <v>3</v>
      </c>
      <c r="J15" s="181" t="s">
        <v>101</v>
      </c>
      <c r="K15" s="181" t="s">
        <v>104</v>
      </c>
      <c r="L15" s="181"/>
      <c r="M15" s="181" t="s">
        <v>4</v>
      </c>
      <c r="N15" s="181" t="s">
        <v>5</v>
      </c>
      <c r="O15" s="181" t="s">
        <v>6</v>
      </c>
      <c r="P15" s="181" t="s">
        <v>7</v>
      </c>
      <c r="Q15" s="181" t="s">
        <v>8</v>
      </c>
      <c r="R15" s="188" t="s">
        <v>9</v>
      </c>
      <c r="S15" s="181" t="s">
        <v>10</v>
      </c>
      <c r="T15" s="181" t="s">
        <v>11</v>
      </c>
      <c r="U15" s="181" t="s">
        <v>12</v>
      </c>
      <c r="V15" s="181" t="s">
        <v>13</v>
      </c>
    </row>
    <row r="16" spans="1:22" ht="6.75" customHeight="1" thickTop="1" x14ac:dyDescent="0.25">
      <c r="A16" s="232"/>
      <c r="B16" s="232"/>
      <c r="C16" s="230"/>
      <c r="D16" s="368"/>
      <c r="E16" s="232"/>
      <c r="F16" s="367"/>
      <c r="G16" s="369"/>
      <c r="H16" s="369"/>
      <c r="I16" s="369"/>
      <c r="J16" s="369"/>
      <c r="K16" s="369"/>
      <c r="L16" s="369"/>
      <c r="M16" s="369"/>
      <c r="N16" s="369"/>
      <c r="O16" s="369"/>
      <c r="P16" s="369"/>
      <c r="Q16" s="369"/>
      <c r="R16" s="370"/>
      <c r="S16" s="369"/>
      <c r="T16" s="369"/>
      <c r="U16" s="369"/>
      <c r="V16" s="369"/>
    </row>
    <row r="17" spans="1:23" customFormat="1" ht="18" customHeight="1" x14ac:dyDescent="0.25">
      <c r="A17" s="393" t="s">
        <v>183</v>
      </c>
      <c r="B17" s="394"/>
      <c r="C17" s="394"/>
      <c r="D17" s="394"/>
      <c r="E17" s="394"/>
      <c r="F17" s="394"/>
      <c r="G17" s="394"/>
      <c r="H17" s="394"/>
      <c r="I17" s="165"/>
    </row>
    <row r="18" spans="1:23" s="2" customFormat="1" ht="23.25" customHeight="1" x14ac:dyDescent="0.25">
      <c r="A18" s="437" t="s">
        <v>319</v>
      </c>
      <c r="B18" s="395"/>
      <c r="C18" s="395"/>
      <c r="D18" s="395"/>
      <c r="E18" s="395"/>
      <c r="F18" s="395"/>
      <c r="G18" s="395"/>
      <c r="H18" s="42"/>
      <c r="I18" s="42"/>
    </row>
    <row r="19" spans="1:23" s="2" customFormat="1" ht="11.25" customHeight="1" x14ac:dyDescent="0.25">
      <c r="A19" s="42"/>
      <c r="B19" s="42"/>
      <c r="C19" s="42"/>
      <c r="D19" s="42"/>
      <c r="E19" s="42"/>
      <c r="F19" s="42"/>
      <c r="G19" s="42"/>
      <c r="H19" s="42"/>
    </row>
    <row r="20" spans="1:23" s="2" customFormat="1" ht="15" customHeight="1" x14ac:dyDescent="0.25">
      <c r="A20" s="395"/>
      <c r="B20" s="395"/>
      <c r="C20" s="395"/>
      <c r="D20" s="395"/>
      <c r="E20" s="395"/>
      <c r="F20" s="395"/>
      <c r="G20" s="42"/>
      <c r="H20" s="42"/>
    </row>
    <row r="21" spans="1:23" ht="13.5" customHeight="1" x14ac:dyDescent="0.25">
      <c r="A21" s="373"/>
      <c r="B21" s="373"/>
      <c r="C21" s="42"/>
      <c r="D21" s="42"/>
      <c r="E21" s="42"/>
      <c r="F21" s="42"/>
      <c r="G21" s="42"/>
      <c r="H21" s="42"/>
      <c r="I21" s="81"/>
      <c r="J21" s="80"/>
      <c r="K21" s="80"/>
      <c r="L21" s="80"/>
      <c r="M21" s="80"/>
      <c r="N21" s="80"/>
      <c r="O21" s="82"/>
      <c r="P21" s="80"/>
      <c r="Q21" s="80"/>
      <c r="R21" s="83"/>
      <c r="S21" s="80"/>
      <c r="T21" s="80"/>
      <c r="U21" s="80"/>
      <c r="V21" s="80"/>
    </row>
    <row r="22" spans="1:23" ht="19.899999999999999" customHeight="1" x14ac:dyDescent="0.25">
      <c r="A22" s="391" t="s">
        <v>145</v>
      </c>
      <c r="B22" s="391"/>
      <c r="C22" s="392">
        <v>29</v>
      </c>
      <c r="D22" s="392"/>
      <c r="E22" s="392"/>
      <c r="F22" s="31"/>
      <c r="G22" s="80"/>
      <c r="H22" s="80"/>
      <c r="I22" s="81"/>
      <c r="J22" s="80"/>
      <c r="K22" s="80"/>
      <c r="L22" s="80"/>
      <c r="M22" s="80"/>
      <c r="N22" s="80"/>
      <c r="O22" s="82"/>
      <c r="P22" s="80"/>
      <c r="Q22" s="80"/>
      <c r="R22" s="80"/>
      <c r="S22" s="80"/>
      <c r="T22" s="80"/>
      <c r="U22" s="80"/>
      <c r="V22" s="80"/>
    </row>
    <row r="23" spans="1:23" ht="28.5" customHeight="1" x14ac:dyDescent="0.25">
      <c r="A23" s="434" t="s">
        <v>159</v>
      </c>
      <c r="B23" s="434"/>
      <c r="C23" s="434"/>
      <c r="D23" s="434"/>
      <c r="E23" s="434"/>
      <c r="F23" s="78"/>
      <c r="G23" s="94"/>
      <c r="H23" s="94"/>
      <c r="I23" s="95"/>
      <c r="J23" s="95"/>
      <c r="K23" s="94"/>
      <c r="L23" s="95"/>
      <c r="M23" s="94"/>
      <c r="N23" s="95"/>
      <c r="O23" s="94"/>
      <c r="P23" s="95"/>
      <c r="Q23" s="94"/>
      <c r="R23" s="95"/>
      <c r="S23" s="94"/>
      <c r="T23" s="95"/>
      <c r="U23" s="94"/>
      <c r="V23" s="95"/>
    </row>
    <row r="24" spans="1:23" ht="21" customHeight="1" thickBot="1" x14ac:dyDescent="0.3">
      <c r="A24" s="371" t="s">
        <v>178</v>
      </c>
      <c r="B24" s="31"/>
      <c r="C24" s="31"/>
      <c r="D24" s="31"/>
      <c r="F24" s="449" t="s">
        <v>33</v>
      </c>
      <c r="G24" s="92">
        <v>1</v>
      </c>
      <c r="H24" s="92">
        <v>2</v>
      </c>
      <c r="I24" s="93">
        <v>3</v>
      </c>
      <c r="J24" s="93">
        <v>4</v>
      </c>
      <c r="K24" s="92">
        <v>5</v>
      </c>
      <c r="L24" s="93">
        <v>6</v>
      </c>
      <c r="M24" s="92">
        <v>7</v>
      </c>
      <c r="N24" s="93">
        <v>8</v>
      </c>
      <c r="O24" s="92">
        <v>9</v>
      </c>
      <c r="P24" s="93">
        <v>10</v>
      </c>
      <c r="Q24" s="92">
        <v>11</v>
      </c>
      <c r="R24" s="93">
        <v>12</v>
      </c>
      <c r="S24" s="92">
        <v>13</v>
      </c>
      <c r="T24" s="93">
        <v>14</v>
      </c>
      <c r="U24" s="92">
        <v>15</v>
      </c>
      <c r="V24" s="93">
        <v>16</v>
      </c>
      <c r="W24" s="31"/>
    </row>
    <row r="25" spans="1:23" ht="36" customHeight="1" thickTop="1" x14ac:dyDescent="0.25">
      <c r="A25" s="450" t="s">
        <v>49</v>
      </c>
      <c r="B25" s="451"/>
      <c r="C25" s="51" t="s">
        <v>19</v>
      </c>
      <c r="D25" s="55" t="s">
        <v>21</v>
      </c>
      <c r="E25" s="51" t="s">
        <v>84</v>
      </c>
      <c r="F25" s="449"/>
      <c r="G25" s="105" t="s">
        <v>1</v>
      </c>
      <c r="H25" s="105" t="s">
        <v>2</v>
      </c>
      <c r="I25" s="106" t="s">
        <v>3</v>
      </c>
      <c r="J25" s="105" t="s">
        <v>101</v>
      </c>
      <c r="K25" s="105" t="s">
        <v>104</v>
      </c>
      <c r="L25" s="105" t="s">
        <v>105</v>
      </c>
      <c r="M25" s="105" t="s">
        <v>4</v>
      </c>
      <c r="N25" s="105" t="s">
        <v>5</v>
      </c>
      <c r="O25" s="105" t="s">
        <v>6</v>
      </c>
      <c r="P25" s="105" t="s">
        <v>7</v>
      </c>
      <c r="Q25" s="105" t="s">
        <v>8</v>
      </c>
      <c r="R25" s="105" t="s">
        <v>9</v>
      </c>
      <c r="S25" s="105" t="s">
        <v>10</v>
      </c>
      <c r="T25" s="105" t="s">
        <v>11</v>
      </c>
      <c r="U25" s="105" t="s">
        <v>12</v>
      </c>
      <c r="V25" s="105" t="s">
        <v>13</v>
      </c>
      <c r="W25" s="31"/>
    </row>
    <row r="26" spans="1:23" ht="36" customHeight="1" x14ac:dyDescent="0.25">
      <c r="A26" s="448" t="s">
        <v>330</v>
      </c>
      <c r="B26" s="448"/>
      <c r="C26" s="256">
        <v>15</v>
      </c>
      <c r="D26" s="272">
        <f>C26/16*100</f>
        <v>93.75</v>
      </c>
      <c r="E26" s="273" t="s">
        <v>334</v>
      </c>
      <c r="F26" s="104" t="s">
        <v>69</v>
      </c>
      <c r="G26" s="134" t="s">
        <v>1</v>
      </c>
      <c r="H26" s="134" t="s">
        <v>2</v>
      </c>
      <c r="I26" s="202" t="s">
        <v>3</v>
      </c>
      <c r="J26" s="134"/>
      <c r="K26" s="134"/>
      <c r="L26" s="134" t="s">
        <v>105</v>
      </c>
      <c r="M26" s="134" t="s">
        <v>4</v>
      </c>
      <c r="N26" s="134" t="s">
        <v>5</v>
      </c>
      <c r="O26" s="134" t="s">
        <v>6</v>
      </c>
      <c r="P26" s="134" t="s">
        <v>7</v>
      </c>
      <c r="Q26" s="134" t="s">
        <v>8</v>
      </c>
      <c r="R26" s="191" t="s">
        <v>9</v>
      </c>
      <c r="S26" s="134" t="s">
        <v>10</v>
      </c>
      <c r="T26" s="182"/>
      <c r="U26" s="181" t="s">
        <v>12</v>
      </c>
      <c r="V26" s="134" t="s">
        <v>13</v>
      </c>
    </row>
    <row r="27" spans="1:23" ht="36" customHeight="1" x14ac:dyDescent="0.25">
      <c r="A27" s="448" t="s">
        <v>353</v>
      </c>
      <c r="B27" s="448"/>
      <c r="C27" s="274">
        <v>12</v>
      </c>
      <c r="D27" s="257">
        <f t="shared" ref="D27:D31" si="1">C27/16*100</f>
        <v>75</v>
      </c>
      <c r="E27" s="203" t="s">
        <v>333</v>
      </c>
      <c r="F27" s="104" t="s">
        <v>70</v>
      </c>
      <c r="G27" s="134" t="s">
        <v>1</v>
      </c>
      <c r="H27" s="134" t="s">
        <v>2</v>
      </c>
      <c r="I27" s="202" t="s">
        <v>3</v>
      </c>
      <c r="J27" s="134" t="s">
        <v>101</v>
      </c>
      <c r="K27" s="134"/>
      <c r="L27" s="134" t="s">
        <v>105</v>
      </c>
      <c r="M27" s="134" t="s">
        <v>4</v>
      </c>
      <c r="N27" s="134"/>
      <c r="O27" s="134"/>
      <c r="P27" s="134" t="s">
        <v>7</v>
      </c>
      <c r="Q27" s="134" t="s">
        <v>8</v>
      </c>
      <c r="R27" s="191" t="s">
        <v>9</v>
      </c>
      <c r="S27" s="134" t="s">
        <v>10</v>
      </c>
      <c r="T27" s="134" t="s">
        <v>11</v>
      </c>
      <c r="U27" s="182"/>
      <c r="V27" s="134" t="s">
        <v>13</v>
      </c>
    </row>
    <row r="28" spans="1:23" ht="36" customHeight="1" x14ac:dyDescent="0.25">
      <c r="A28" s="448" t="s">
        <v>352</v>
      </c>
      <c r="B28" s="448"/>
      <c r="C28" s="201">
        <v>16</v>
      </c>
      <c r="D28" s="257">
        <f t="shared" si="1"/>
        <v>100</v>
      </c>
      <c r="E28" s="203" t="s">
        <v>108</v>
      </c>
      <c r="F28" s="104" t="s">
        <v>71</v>
      </c>
      <c r="G28" s="134" t="s">
        <v>1</v>
      </c>
      <c r="H28" s="134" t="s">
        <v>2</v>
      </c>
      <c r="I28" s="202" t="s">
        <v>3</v>
      </c>
      <c r="J28" s="134" t="s">
        <v>101</v>
      </c>
      <c r="K28" s="134" t="s">
        <v>104</v>
      </c>
      <c r="L28" s="134" t="s">
        <v>105</v>
      </c>
      <c r="M28" s="134" t="s">
        <v>4</v>
      </c>
      <c r="N28" s="134" t="s">
        <v>5</v>
      </c>
      <c r="O28" s="134" t="s">
        <v>6</v>
      </c>
      <c r="P28" s="134" t="s">
        <v>7</v>
      </c>
      <c r="Q28" s="134" t="s">
        <v>8</v>
      </c>
      <c r="R28" s="191" t="s">
        <v>9</v>
      </c>
      <c r="S28" s="134" t="s">
        <v>10</v>
      </c>
      <c r="T28" s="134" t="s">
        <v>11</v>
      </c>
      <c r="U28" s="134" t="s">
        <v>12</v>
      </c>
      <c r="V28" s="134" t="s">
        <v>13</v>
      </c>
    </row>
    <row r="29" spans="1:23" ht="36" customHeight="1" x14ac:dyDescent="0.25">
      <c r="A29" s="448" t="s">
        <v>331</v>
      </c>
      <c r="B29" s="448"/>
      <c r="C29" s="201">
        <v>11</v>
      </c>
      <c r="D29" s="257">
        <f t="shared" si="1"/>
        <v>68.75</v>
      </c>
      <c r="E29" s="203" t="s">
        <v>309</v>
      </c>
      <c r="F29" s="104" t="s">
        <v>72</v>
      </c>
      <c r="G29" s="181" t="s">
        <v>1</v>
      </c>
      <c r="H29" s="134" t="s">
        <v>2</v>
      </c>
      <c r="I29" s="202" t="s">
        <v>3</v>
      </c>
      <c r="J29" s="134" t="s">
        <v>101</v>
      </c>
      <c r="K29" s="134"/>
      <c r="L29" s="134" t="s">
        <v>105</v>
      </c>
      <c r="M29" s="134" t="s">
        <v>4</v>
      </c>
      <c r="N29" s="134" t="s">
        <v>5</v>
      </c>
      <c r="O29" s="134"/>
      <c r="P29" s="134" t="s">
        <v>7</v>
      </c>
      <c r="Q29" s="134"/>
      <c r="R29" s="182"/>
      <c r="S29" s="182"/>
      <c r="T29" s="134" t="s">
        <v>11</v>
      </c>
      <c r="U29" s="134" t="s">
        <v>12</v>
      </c>
      <c r="V29" s="182"/>
    </row>
    <row r="30" spans="1:23" ht="36" customHeight="1" x14ac:dyDescent="0.25">
      <c r="A30" s="448" t="s">
        <v>354</v>
      </c>
      <c r="B30" s="448"/>
      <c r="C30" s="201">
        <v>14</v>
      </c>
      <c r="D30" s="257">
        <f t="shared" si="1"/>
        <v>87.5</v>
      </c>
      <c r="E30" s="203" t="s">
        <v>210</v>
      </c>
      <c r="F30" s="104" t="s">
        <v>73</v>
      </c>
      <c r="G30" s="134"/>
      <c r="H30" s="134" t="s">
        <v>2</v>
      </c>
      <c r="I30" s="202" t="s">
        <v>3</v>
      </c>
      <c r="J30" s="134" t="s">
        <v>101</v>
      </c>
      <c r="K30" s="134" t="s">
        <v>104</v>
      </c>
      <c r="L30" s="134" t="s">
        <v>105</v>
      </c>
      <c r="M30" s="134" t="s">
        <v>4</v>
      </c>
      <c r="N30" s="134" t="s">
        <v>5</v>
      </c>
      <c r="O30" s="134" t="s">
        <v>6</v>
      </c>
      <c r="P30" s="134" t="s">
        <v>7</v>
      </c>
      <c r="Q30" s="134" t="s">
        <v>8</v>
      </c>
      <c r="R30" s="191" t="s">
        <v>9</v>
      </c>
      <c r="S30" s="134" t="s">
        <v>10</v>
      </c>
      <c r="T30" s="134" t="s">
        <v>11</v>
      </c>
      <c r="U30" s="134" t="s">
        <v>12</v>
      </c>
      <c r="V30" s="182"/>
    </row>
    <row r="31" spans="1:23" ht="36" customHeight="1" thickBot="1" x14ac:dyDescent="0.3">
      <c r="A31" s="448" t="s">
        <v>30</v>
      </c>
      <c r="B31" s="448"/>
      <c r="C31" s="201">
        <v>4</v>
      </c>
      <c r="D31" s="257">
        <f t="shared" si="1"/>
        <v>25</v>
      </c>
      <c r="E31" s="203" t="s">
        <v>310</v>
      </c>
      <c r="F31" s="104">
        <v>18</v>
      </c>
      <c r="G31" s="184"/>
      <c r="H31" s="134" t="s">
        <v>2</v>
      </c>
      <c r="I31" s="202" t="s">
        <v>3</v>
      </c>
      <c r="J31" s="105"/>
      <c r="K31" s="134"/>
      <c r="L31" s="105"/>
      <c r="M31" s="134" t="s">
        <v>4</v>
      </c>
      <c r="N31" s="134"/>
      <c r="O31" s="134"/>
      <c r="P31" s="134" t="s">
        <v>7</v>
      </c>
      <c r="Q31" s="134"/>
      <c r="R31" s="182"/>
      <c r="S31" s="182"/>
      <c r="T31" s="134" t="s">
        <v>11</v>
      </c>
      <c r="U31" s="182"/>
      <c r="V31" s="134"/>
    </row>
    <row r="32" spans="1:23" ht="7.15" customHeight="1" thickTop="1" x14ac:dyDescent="0.25">
      <c r="A32" s="454"/>
      <c r="B32" s="454"/>
      <c r="C32" s="454"/>
      <c r="D32" s="454"/>
      <c r="E32" s="454"/>
      <c r="G32" s="108"/>
      <c r="H32" s="108"/>
      <c r="I32" s="108"/>
      <c r="J32" s="164"/>
      <c r="K32" s="164"/>
      <c r="L32" s="164"/>
      <c r="M32" s="164"/>
      <c r="N32" s="164"/>
      <c r="O32" s="164"/>
      <c r="P32" s="164"/>
      <c r="Q32" s="108"/>
      <c r="R32" s="108"/>
      <c r="S32" s="108"/>
      <c r="T32" s="108"/>
      <c r="U32" s="108"/>
      <c r="V32" s="108"/>
    </row>
    <row r="33" spans="1:19" customFormat="1" ht="18" customHeight="1" x14ac:dyDescent="0.25">
      <c r="A33" s="351" t="s">
        <v>183</v>
      </c>
      <c r="B33" s="45"/>
      <c r="C33" s="45"/>
      <c r="D33" s="45"/>
      <c r="E33" s="45"/>
      <c r="F33" s="45"/>
      <c r="G33" s="45"/>
      <c r="H33" s="45"/>
      <c r="I33" s="165"/>
    </row>
    <row r="34" spans="1:19" s="2" customFormat="1" ht="23.25" customHeight="1" x14ac:dyDescent="0.25">
      <c r="A34" s="437" t="s">
        <v>319</v>
      </c>
      <c r="B34" s="437"/>
      <c r="C34" s="87"/>
      <c r="D34" s="87"/>
      <c r="E34" s="87"/>
      <c r="F34" s="87"/>
      <c r="G34" s="87"/>
      <c r="H34" s="42"/>
      <c r="I34" s="42"/>
    </row>
    <row r="35" spans="1:19" s="2" customFormat="1" ht="15" customHeight="1" x14ac:dyDescent="0.25">
      <c r="A35" s="395"/>
      <c r="B35" s="395"/>
      <c r="C35" s="87"/>
      <c r="D35" s="87"/>
      <c r="E35" s="87"/>
      <c r="F35" s="87"/>
      <c r="G35" s="42"/>
      <c r="H35" s="42"/>
    </row>
    <row r="36" spans="1:19" ht="3" customHeight="1" x14ac:dyDescent="0.25">
      <c r="A36" s="42"/>
      <c r="B36" s="42"/>
      <c r="C36" s="87"/>
      <c r="D36" s="87"/>
      <c r="E36" s="87"/>
      <c r="F36" s="87"/>
      <c r="G36" s="87"/>
      <c r="H36" s="87"/>
      <c r="R36" s="84"/>
    </row>
    <row r="37" spans="1:19" ht="3" customHeight="1" x14ac:dyDescent="0.25">
      <c r="A37" s="42"/>
      <c r="B37" s="42"/>
      <c r="C37" s="87"/>
      <c r="D37" s="87"/>
      <c r="E37" s="87"/>
      <c r="F37" s="87"/>
      <c r="G37" s="87"/>
      <c r="H37" s="87"/>
      <c r="R37" s="84"/>
    </row>
    <row r="38" spans="1:19" ht="19.149999999999999" customHeight="1" x14ac:dyDescent="0.25">
      <c r="A38" s="42"/>
      <c r="B38" s="42"/>
      <c r="C38" s="87"/>
      <c r="D38" s="87"/>
      <c r="E38" s="87"/>
      <c r="F38" s="87"/>
      <c r="G38" s="87"/>
      <c r="H38" s="87"/>
      <c r="R38" s="84"/>
    </row>
    <row r="39" spans="1:19" ht="19.149999999999999" hidden="1" customHeight="1" x14ac:dyDescent="0.25">
      <c r="A39" s="42"/>
      <c r="B39" s="42"/>
      <c r="C39" s="87"/>
      <c r="D39" s="87"/>
      <c r="E39" s="87"/>
      <c r="F39" s="87"/>
      <c r="G39" s="87"/>
      <c r="H39" s="87"/>
      <c r="R39" s="84"/>
    </row>
    <row r="40" spans="1:19" ht="19.149999999999999" customHeight="1" x14ac:dyDescent="0.25">
      <c r="A40" s="42"/>
      <c r="B40" s="42"/>
      <c r="C40" s="87"/>
      <c r="D40" s="87"/>
      <c r="E40" s="87"/>
      <c r="F40" s="87"/>
      <c r="G40" s="87"/>
      <c r="H40" s="87"/>
      <c r="R40" s="84"/>
    </row>
    <row r="41" spans="1:19" ht="2.4500000000000002" customHeight="1" x14ac:dyDescent="0.25">
      <c r="A41" s="42"/>
      <c r="B41" s="42"/>
      <c r="C41" s="87"/>
      <c r="D41" s="87"/>
      <c r="E41" s="87"/>
      <c r="F41" s="87"/>
      <c r="G41" s="87"/>
      <c r="H41" s="87"/>
      <c r="R41" s="84"/>
    </row>
    <row r="42" spans="1:19" ht="77.45" customHeight="1" x14ac:dyDescent="0.25">
      <c r="A42" s="42"/>
      <c r="B42" s="42"/>
      <c r="C42" s="87"/>
      <c r="D42" s="87"/>
      <c r="E42" s="87"/>
      <c r="F42" s="87"/>
      <c r="G42" s="87"/>
      <c r="H42" s="87"/>
      <c r="R42" s="84"/>
    </row>
    <row r="43" spans="1:19" ht="52.9" customHeight="1" x14ac:dyDescent="0.2">
      <c r="A43" s="4"/>
      <c r="B43" s="4"/>
      <c r="C43" s="5"/>
      <c r="D43" s="5"/>
      <c r="E43" s="32"/>
      <c r="I43" s="109"/>
      <c r="J43" s="109"/>
      <c r="K43" s="109"/>
      <c r="L43" s="109"/>
      <c r="M43" s="109"/>
      <c r="N43" s="109"/>
      <c r="O43" s="109"/>
      <c r="P43" s="109"/>
      <c r="Q43" s="109"/>
      <c r="R43" s="109"/>
      <c r="S43" s="109"/>
    </row>
    <row r="44" spans="1:19" ht="23.45" customHeight="1" thickBot="1" x14ac:dyDescent="0.3">
      <c r="A44" s="391" t="s">
        <v>145</v>
      </c>
      <c r="B44" s="391"/>
      <c r="C44" s="392">
        <v>30</v>
      </c>
      <c r="D44" s="392"/>
      <c r="E44" s="392"/>
    </row>
    <row r="45" spans="1:19" ht="16.5" thickTop="1" x14ac:dyDescent="0.25">
      <c r="A45" s="455"/>
      <c r="B45" s="455"/>
      <c r="C45" s="456"/>
      <c r="D45" s="456"/>
    </row>
    <row r="46" spans="1:19" x14ac:dyDescent="0.25">
      <c r="C46" s="109"/>
      <c r="D46" s="109"/>
      <c r="E46" s="109"/>
      <c r="F46" s="109"/>
      <c r="G46" s="109"/>
      <c r="H46" s="109"/>
    </row>
    <row r="47" spans="1:19" x14ac:dyDescent="0.25">
      <c r="A47" s="457"/>
      <c r="B47" s="457"/>
      <c r="C47" s="457"/>
      <c r="D47" s="457"/>
      <c r="E47" s="457"/>
      <c r="F47" s="457"/>
      <c r="G47" s="457"/>
      <c r="H47" s="457"/>
      <c r="I47" s="457"/>
      <c r="J47" s="457"/>
      <c r="K47" s="457"/>
      <c r="L47" s="457"/>
      <c r="M47" s="457"/>
      <c r="N47" s="457"/>
      <c r="O47" s="457"/>
      <c r="P47" s="457"/>
    </row>
    <row r="48" spans="1:19" x14ac:dyDescent="0.25">
      <c r="A48" s="452"/>
      <c r="B48" s="452"/>
      <c r="C48" s="452"/>
      <c r="D48" s="452"/>
      <c r="E48" s="452"/>
      <c r="F48" s="452"/>
      <c r="G48" s="452"/>
      <c r="H48" s="452"/>
      <c r="I48" s="452"/>
      <c r="J48" s="452"/>
      <c r="K48" s="452"/>
      <c r="L48" s="452"/>
      <c r="M48" s="452"/>
      <c r="N48" s="452"/>
      <c r="O48" s="452"/>
      <c r="P48" s="452"/>
    </row>
    <row r="49" spans="1:16" x14ac:dyDescent="0.25">
      <c r="A49" s="452"/>
      <c r="B49" s="452"/>
      <c r="C49" s="452"/>
      <c r="D49" s="452"/>
      <c r="E49" s="452"/>
      <c r="F49" s="452"/>
      <c r="G49" s="452"/>
      <c r="H49" s="452"/>
      <c r="I49" s="452"/>
      <c r="J49" s="452"/>
      <c r="K49" s="452"/>
      <c r="L49" s="452"/>
      <c r="M49" s="452"/>
      <c r="N49" s="452"/>
      <c r="O49" s="452"/>
      <c r="P49" s="452"/>
    </row>
    <row r="50" spans="1:16" x14ac:dyDescent="0.25">
      <c r="A50" s="452"/>
      <c r="B50" s="452"/>
      <c r="C50" s="452"/>
      <c r="D50" s="452"/>
      <c r="E50" s="452"/>
      <c r="F50" s="452"/>
      <c r="G50" s="452"/>
      <c r="H50" s="452"/>
      <c r="I50" s="452"/>
      <c r="J50" s="452"/>
      <c r="K50" s="452"/>
      <c r="L50" s="452"/>
      <c r="M50" s="452"/>
      <c r="N50" s="452"/>
      <c r="O50" s="157"/>
      <c r="P50" s="157"/>
    </row>
    <row r="51" spans="1:16" x14ac:dyDescent="0.25">
      <c r="A51" s="453"/>
      <c r="B51" s="453"/>
      <c r="C51" s="453"/>
      <c r="D51" s="453"/>
      <c r="E51" s="453"/>
      <c r="F51" s="453"/>
      <c r="G51" s="453"/>
      <c r="H51" s="453"/>
      <c r="I51" s="453"/>
      <c r="J51" s="453"/>
      <c r="K51" s="453"/>
      <c r="L51" s="453"/>
      <c r="M51" s="453"/>
      <c r="N51" s="453"/>
      <c r="O51" s="453"/>
      <c r="P51" s="453"/>
    </row>
    <row r="52" spans="1:16" x14ac:dyDescent="0.25">
      <c r="A52" s="453"/>
      <c r="B52" s="453"/>
      <c r="C52" s="453"/>
      <c r="D52" s="453"/>
      <c r="E52" s="453"/>
      <c r="F52" s="453"/>
      <c r="G52" s="453"/>
      <c r="H52" s="453"/>
      <c r="I52" s="453"/>
      <c r="J52" s="453"/>
      <c r="K52" s="453"/>
      <c r="L52" s="453"/>
      <c r="M52" s="453"/>
      <c r="N52" s="453"/>
      <c r="O52" s="453"/>
      <c r="P52" s="453"/>
    </row>
    <row r="53" spans="1:16" x14ac:dyDescent="0.25">
      <c r="A53" s="452"/>
      <c r="B53" s="452"/>
      <c r="C53" s="452"/>
      <c r="D53" s="452"/>
      <c r="E53" s="452"/>
      <c r="F53" s="452"/>
      <c r="G53" s="452"/>
      <c r="H53" s="452"/>
      <c r="I53" s="452"/>
      <c r="J53" s="452"/>
      <c r="K53" s="452"/>
      <c r="L53" s="452"/>
      <c r="M53" s="452"/>
      <c r="N53" s="452"/>
      <c r="O53" s="452"/>
      <c r="P53" s="452"/>
    </row>
    <row r="54" spans="1:16" ht="15.6" customHeight="1" x14ac:dyDescent="0.25">
      <c r="A54" s="158"/>
      <c r="B54" s="158"/>
      <c r="C54" s="158"/>
      <c r="D54" s="158"/>
      <c r="E54" s="158"/>
      <c r="F54" s="158"/>
      <c r="G54" s="158"/>
      <c r="H54" s="158"/>
      <c r="I54" s="158"/>
      <c r="J54" s="158"/>
      <c r="K54" s="158"/>
      <c r="L54" s="158"/>
      <c r="M54" s="158"/>
      <c r="N54" s="158"/>
      <c r="O54" s="158"/>
      <c r="P54" s="158"/>
    </row>
    <row r="55" spans="1:16" ht="15.6" customHeight="1" x14ac:dyDescent="0.25">
      <c r="A55" s="158"/>
      <c r="B55" s="158"/>
      <c r="C55" s="158"/>
      <c r="D55" s="158"/>
      <c r="E55" s="158"/>
      <c r="F55" s="158"/>
      <c r="G55" s="158"/>
      <c r="H55" s="158"/>
      <c r="I55" s="158"/>
      <c r="J55" s="158"/>
      <c r="K55" s="158"/>
      <c r="L55" s="158"/>
      <c r="M55" s="158"/>
      <c r="N55" s="158"/>
      <c r="O55" s="158"/>
      <c r="P55" s="158"/>
    </row>
    <row r="56" spans="1:16" ht="15.6" customHeight="1" x14ac:dyDescent="0.25">
      <c r="A56" s="158"/>
      <c r="B56" s="158"/>
      <c r="C56" s="158"/>
      <c r="D56" s="158"/>
      <c r="E56" s="158"/>
      <c r="F56" s="158"/>
      <c r="G56" s="158"/>
      <c r="H56" s="158"/>
      <c r="I56" s="158"/>
      <c r="J56" s="158"/>
      <c r="K56" s="158"/>
      <c r="L56" s="158"/>
      <c r="M56" s="158"/>
      <c r="N56" s="158"/>
      <c r="O56" s="158"/>
      <c r="P56" s="158"/>
    </row>
    <row r="57" spans="1:16" x14ac:dyDescent="0.25">
      <c r="A57" s="158"/>
      <c r="B57" s="158"/>
      <c r="C57" s="158"/>
      <c r="D57" s="158"/>
      <c r="E57" s="158"/>
      <c r="F57" s="158"/>
      <c r="G57" s="158"/>
      <c r="H57" s="158"/>
      <c r="I57" s="158"/>
      <c r="J57" s="158"/>
      <c r="K57" s="158"/>
      <c r="L57" s="158"/>
      <c r="M57" s="158"/>
      <c r="N57" s="158"/>
      <c r="O57" s="158"/>
      <c r="P57" s="158"/>
    </row>
    <row r="58" spans="1:16" ht="15.6" customHeight="1" x14ac:dyDescent="0.25">
      <c r="A58" s="158"/>
      <c r="B58" s="158"/>
      <c r="C58" s="158"/>
      <c r="D58" s="158"/>
      <c r="E58" s="158"/>
      <c r="F58" s="158"/>
      <c r="G58" s="158"/>
      <c r="H58" s="158"/>
      <c r="I58" s="158"/>
      <c r="J58" s="158"/>
      <c r="K58" s="158"/>
      <c r="L58" s="158"/>
      <c r="M58" s="158"/>
      <c r="N58" s="158"/>
      <c r="O58" s="158"/>
      <c r="P58" s="158"/>
    </row>
    <row r="59" spans="1:16" ht="15.6" customHeight="1" x14ac:dyDescent="0.25">
      <c r="A59" s="158"/>
      <c r="B59" s="158"/>
      <c r="C59" s="158"/>
      <c r="D59" s="158"/>
      <c r="E59" s="158"/>
      <c r="F59" s="158"/>
      <c r="G59" s="158"/>
      <c r="H59" s="158"/>
      <c r="I59" s="158"/>
      <c r="J59" s="158"/>
      <c r="K59" s="158"/>
      <c r="L59" s="158"/>
      <c r="M59" s="158"/>
      <c r="N59" s="158"/>
      <c r="O59" s="158"/>
      <c r="P59" s="158"/>
    </row>
    <row r="60" spans="1:16" ht="15.6" customHeight="1" x14ac:dyDescent="0.25">
      <c r="A60" s="159"/>
      <c r="B60" s="159"/>
      <c r="C60" s="159"/>
      <c r="D60" s="159"/>
      <c r="E60" s="159"/>
      <c r="F60" s="159"/>
      <c r="G60" s="159"/>
      <c r="H60" s="159"/>
      <c r="I60" s="159"/>
      <c r="J60" s="159"/>
      <c r="K60" s="159"/>
      <c r="L60" s="159"/>
      <c r="M60" s="159"/>
      <c r="N60" s="159"/>
      <c r="O60" s="159"/>
      <c r="P60" s="159"/>
    </row>
    <row r="61" spans="1:16" ht="15.6" customHeight="1" x14ac:dyDescent="0.25">
      <c r="A61" s="158"/>
      <c r="B61" s="158"/>
      <c r="C61" s="158"/>
      <c r="D61" s="158"/>
      <c r="E61" s="158"/>
      <c r="F61" s="158"/>
      <c r="G61" s="158"/>
      <c r="H61" s="158"/>
      <c r="I61" s="158"/>
      <c r="J61" s="158"/>
      <c r="K61" s="158"/>
      <c r="L61" s="158"/>
      <c r="M61" s="158"/>
      <c r="N61" s="158"/>
      <c r="O61" s="158"/>
      <c r="P61" s="158"/>
    </row>
    <row r="62" spans="1:16" ht="15.6" customHeight="1" x14ac:dyDescent="0.25">
      <c r="A62" s="158"/>
      <c r="B62" s="158"/>
      <c r="C62" s="158"/>
      <c r="D62" s="158"/>
      <c r="E62" s="158"/>
      <c r="F62" s="158"/>
      <c r="G62" s="158"/>
      <c r="H62" s="158"/>
      <c r="I62" s="158"/>
      <c r="J62" s="158"/>
      <c r="K62" s="158"/>
      <c r="L62" s="158"/>
      <c r="M62" s="158"/>
      <c r="N62" s="158"/>
      <c r="O62" s="158"/>
      <c r="P62" s="158"/>
    </row>
    <row r="63" spans="1:16" ht="15.6" customHeight="1" x14ac:dyDescent="0.25">
      <c r="A63" s="160"/>
      <c r="B63" s="160"/>
      <c r="C63" s="160"/>
      <c r="D63" s="160"/>
      <c r="E63" s="160"/>
      <c r="F63" s="160"/>
      <c r="G63" s="160"/>
      <c r="H63" s="160"/>
      <c r="I63" s="160"/>
      <c r="J63" s="160"/>
      <c r="K63" s="160"/>
      <c r="L63" s="160"/>
      <c r="M63" s="160"/>
      <c r="N63" s="160"/>
      <c r="O63" s="160"/>
      <c r="P63" s="160"/>
    </row>
  </sheetData>
  <mergeCells count="43">
    <mergeCell ref="A15:B15"/>
    <mergeCell ref="A4:B4"/>
    <mergeCell ref="G1:I1"/>
    <mergeCell ref="J1:V1"/>
    <mergeCell ref="A3:B3"/>
    <mergeCell ref="A1:E1"/>
    <mergeCell ref="A10:B10"/>
    <mergeCell ref="A11:B11"/>
    <mergeCell ref="A12:B12"/>
    <mergeCell ref="A13:B13"/>
    <mergeCell ref="A14:B14"/>
    <mergeCell ref="A5:B5"/>
    <mergeCell ref="A6:B6"/>
    <mergeCell ref="A7:B7"/>
    <mergeCell ref="A8:B8"/>
    <mergeCell ref="A9:B9"/>
    <mergeCell ref="A48:P48"/>
    <mergeCell ref="A29:B29"/>
    <mergeCell ref="A30:B30"/>
    <mergeCell ref="A31:B31"/>
    <mergeCell ref="A32:E32"/>
    <mergeCell ref="C44:E44"/>
    <mergeCell ref="A45:D45"/>
    <mergeCell ref="A47:P47"/>
    <mergeCell ref="A35:B35"/>
    <mergeCell ref="A49:P49"/>
    <mergeCell ref="A50:N50"/>
    <mergeCell ref="A51:P51"/>
    <mergeCell ref="A52:P52"/>
    <mergeCell ref="A53:P53"/>
    <mergeCell ref="A17:H17"/>
    <mergeCell ref="A18:G18"/>
    <mergeCell ref="A44:B44"/>
    <mergeCell ref="A22:B22"/>
    <mergeCell ref="A34:B34"/>
    <mergeCell ref="A28:B28"/>
    <mergeCell ref="A20:F20"/>
    <mergeCell ref="C22:E22"/>
    <mergeCell ref="A23:E23"/>
    <mergeCell ref="F24:F25"/>
    <mergeCell ref="A25:B25"/>
    <mergeCell ref="A26:B26"/>
    <mergeCell ref="A27:B27"/>
  </mergeCells>
  <printOptions horizontalCentered="1"/>
  <pageMargins left="0.70866141732283472" right="0.70866141732283472" top="0.51181102362204722" bottom="0.23622047244094491" header="0.31496062992125984" footer="0.31496062992125984"/>
  <pageSetup paperSize="9" scale="8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A1:X58"/>
  <sheetViews>
    <sheetView rightToLeft="1" view="pageBreakPreview" topLeftCell="B11" zoomScale="130" zoomScaleSheetLayoutView="130" workbookViewId="0">
      <selection activeCell="B21" sqref="A21:XFD21"/>
    </sheetView>
  </sheetViews>
  <sheetFormatPr defaultColWidth="11.7109375" defaultRowHeight="15.75" x14ac:dyDescent="0.25"/>
  <cols>
    <col min="1" max="1" width="1.85546875" style="24" customWidth="1"/>
    <col min="2" max="2" width="23.28515625" style="3" customWidth="1"/>
    <col min="3" max="3" width="43.28515625" style="3" customWidth="1"/>
    <col min="4" max="4" width="9.85546875" style="3" customWidth="1"/>
    <col min="5" max="5" width="11.42578125" style="3" customWidth="1"/>
    <col min="6" max="6" width="43.7109375" style="31" bestFit="1" customWidth="1"/>
    <col min="7" max="7" width="5.42578125" style="3" customWidth="1"/>
    <col min="8" max="8" width="6.85546875" style="24" customWidth="1"/>
    <col min="9" max="9" width="7.140625" style="24" customWidth="1"/>
    <col min="10" max="10" width="6.28515625" style="24" customWidth="1"/>
    <col min="11" max="11" width="7.7109375" style="24" customWidth="1"/>
    <col min="12" max="12" width="11.85546875" style="24" customWidth="1"/>
    <col min="13" max="13" width="12.5703125" style="24" customWidth="1"/>
    <col min="14" max="14" width="6" style="24" customWidth="1"/>
    <col min="15" max="15" width="10" style="24" customWidth="1"/>
    <col min="16" max="16" width="6" style="24" customWidth="1"/>
    <col min="17" max="17" width="8.28515625" style="24" customWidth="1"/>
    <col min="18" max="18" width="7.140625" style="24" customWidth="1"/>
    <col min="19" max="19" width="9.28515625" style="24" customWidth="1"/>
    <col min="20" max="20" width="8" style="24" customWidth="1"/>
    <col min="21" max="21" width="7" style="24" customWidth="1"/>
    <col min="22" max="22" width="7.28515625" style="24" customWidth="1"/>
    <col min="23" max="23" width="7.85546875" style="24" customWidth="1"/>
    <col min="24" max="226" width="11.7109375" style="3"/>
    <col min="227" max="227" width="23.28515625" style="3" customWidth="1"/>
    <col min="228" max="228" width="21.28515625" style="3" customWidth="1"/>
    <col min="229" max="229" width="12.7109375" style="3" customWidth="1"/>
    <col min="230" max="230" width="14.7109375" style="3" customWidth="1"/>
    <col min="231" max="231" width="16.28515625" style="3" customWidth="1"/>
    <col min="232" max="232" width="30.85546875" style="3" customWidth="1"/>
    <col min="233" max="236" width="4" style="3" customWidth="1"/>
    <col min="237" max="482" width="11.7109375" style="3"/>
    <col min="483" max="483" width="23.28515625" style="3" customWidth="1"/>
    <col min="484" max="484" width="21.28515625" style="3" customWidth="1"/>
    <col min="485" max="485" width="12.7109375" style="3" customWidth="1"/>
    <col min="486" max="486" width="14.7109375" style="3" customWidth="1"/>
    <col min="487" max="487" width="16.28515625" style="3" customWidth="1"/>
    <col min="488" max="488" width="30.85546875" style="3" customWidth="1"/>
    <col min="489" max="492" width="4" style="3" customWidth="1"/>
    <col min="493" max="738" width="11.7109375" style="3"/>
    <col min="739" max="739" width="23.28515625" style="3" customWidth="1"/>
    <col min="740" max="740" width="21.28515625" style="3" customWidth="1"/>
    <col min="741" max="741" width="12.7109375" style="3" customWidth="1"/>
    <col min="742" max="742" width="14.7109375" style="3" customWidth="1"/>
    <col min="743" max="743" width="16.28515625" style="3" customWidth="1"/>
    <col min="744" max="744" width="30.85546875" style="3" customWidth="1"/>
    <col min="745" max="748" width="4" style="3" customWidth="1"/>
    <col min="749" max="994" width="11.7109375" style="3"/>
    <col min="995" max="995" width="23.28515625" style="3" customWidth="1"/>
    <col min="996" max="996" width="21.28515625" style="3" customWidth="1"/>
    <col min="997" max="997" width="12.7109375" style="3" customWidth="1"/>
    <col min="998" max="998" width="14.7109375" style="3" customWidth="1"/>
    <col min="999" max="999" width="16.28515625" style="3" customWidth="1"/>
    <col min="1000" max="1000" width="30.85546875" style="3" customWidth="1"/>
    <col min="1001" max="1004" width="4" style="3" customWidth="1"/>
    <col min="1005" max="1250" width="11.7109375" style="3"/>
    <col min="1251" max="1251" width="23.28515625" style="3" customWidth="1"/>
    <col min="1252" max="1252" width="21.28515625" style="3" customWidth="1"/>
    <col min="1253" max="1253" width="12.7109375" style="3" customWidth="1"/>
    <col min="1254" max="1254" width="14.7109375" style="3" customWidth="1"/>
    <col min="1255" max="1255" width="16.28515625" style="3" customWidth="1"/>
    <col min="1256" max="1256" width="30.85546875" style="3" customWidth="1"/>
    <col min="1257" max="1260" width="4" style="3" customWidth="1"/>
    <col min="1261" max="1506" width="11.7109375" style="3"/>
    <col min="1507" max="1507" width="23.28515625" style="3" customWidth="1"/>
    <col min="1508" max="1508" width="21.28515625" style="3" customWidth="1"/>
    <col min="1509" max="1509" width="12.7109375" style="3" customWidth="1"/>
    <col min="1510" max="1510" width="14.7109375" style="3" customWidth="1"/>
    <col min="1511" max="1511" width="16.28515625" style="3" customWidth="1"/>
    <col min="1512" max="1512" width="30.85546875" style="3" customWidth="1"/>
    <col min="1513" max="1516" width="4" style="3" customWidth="1"/>
    <col min="1517" max="1762" width="11.7109375" style="3"/>
    <col min="1763" max="1763" width="23.28515625" style="3" customWidth="1"/>
    <col min="1764" max="1764" width="21.28515625" style="3" customWidth="1"/>
    <col min="1765" max="1765" width="12.7109375" style="3" customWidth="1"/>
    <col min="1766" max="1766" width="14.7109375" style="3" customWidth="1"/>
    <col min="1767" max="1767" width="16.28515625" style="3" customWidth="1"/>
    <col min="1768" max="1768" width="30.85546875" style="3" customWidth="1"/>
    <col min="1769" max="1772" width="4" style="3" customWidth="1"/>
    <col min="1773" max="2018" width="11.7109375" style="3"/>
    <col min="2019" max="2019" width="23.28515625" style="3" customWidth="1"/>
    <col min="2020" max="2020" width="21.28515625" style="3" customWidth="1"/>
    <col min="2021" max="2021" width="12.7109375" style="3" customWidth="1"/>
    <col min="2022" max="2022" width="14.7109375" style="3" customWidth="1"/>
    <col min="2023" max="2023" width="16.28515625" style="3" customWidth="1"/>
    <col min="2024" max="2024" width="30.85546875" style="3" customWidth="1"/>
    <col min="2025" max="2028" width="4" style="3" customWidth="1"/>
    <col min="2029" max="2274" width="11.7109375" style="3"/>
    <col min="2275" max="2275" width="23.28515625" style="3" customWidth="1"/>
    <col min="2276" max="2276" width="21.28515625" style="3" customWidth="1"/>
    <col min="2277" max="2277" width="12.7109375" style="3" customWidth="1"/>
    <col min="2278" max="2278" width="14.7109375" style="3" customWidth="1"/>
    <col min="2279" max="2279" width="16.28515625" style="3" customWidth="1"/>
    <col min="2280" max="2280" width="30.85546875" style="3" customWidth="1"/>
    <col min="2281" max="2284" width="4" style="3" customWidth="1"/>
    <col min="2285" max="2530" width="11.7109375" style="3"/>
    <col min="2531" max="2531" width="23.28515625" style="3" customWidth="1"/>
    <col min="2532" max="2532" width="21.28515625" style="3" customWidth="1"/>
    <col min="2533" max="2533" width="12.7109375" style="3" customWidth="1"/>
    <col min="2534" max="2534" width="14.7109375" style="3" customWidth="1"/>
    <col min="2535" max="2535" width="16.28515625" style="3" customWidth="1"/>
    <col min="2536" max="2536" width="30.85546875" style="3" customWidth="1"/>
    <col min="2537" max="2540" width="4" style="3" customWidth="1"/>
    <col min="2541" max="2786" width="11.7109375" style="3"/>
    <col min="2787" max="2787" width="23.28515625" style="3" customWidth="1"/>
    <col min="2788" max="2788" width="21.28515625" style="3" customWidth="1"/>
    <col min="2789" max="2789" width="12.7109375" style="3" customWidth="1"/>
    <col min="2790" max="2790" width="14.7109375" style="3" customWidth="1"/>
    <col min="2791" max="2791" width="16.28515625" style="3" customWidth="1"/>
    <col min="2792" max="2792" width="30.85546875" style="3" customWidth="1"/>
    <col min="2793" max="2796" width="4" style="3" customWidth="1"/>
    <col min="2797" max="3042" width="11.7109375" style="3"/>
    <col min="3043" max="3043" width="23.28515625" style="3" customWidth="1"/>
    <col min="3044" max="3044" width="21.28515625" style="3" customWidth="1"/>
    <col min="3045" max="3045" width="12.7109375" style="3" customWidth="1"/>
    <col min="3046" max="3046" width="14.7109375" style="3" customWidth="1"/>
    <col min="3047" max="3047" width="16.28515625" style="3" customWidth="1"/>
    <col min="3048" max="3048" width="30.85546875" style="3" customWidth="1"/>
    <col min="3049" max="3052" width="4" style="3" customWidth="1"/>
    <col min="3053" max="3298" width="11.7109375" style="3"/>
    <col min="3299" max="3299" width="23.28515625" style="3" customWidth="1"/>
    <col min="3300" max="3300" width="21.28515625" style="3" customWidth="1"/>
    <col min="3301" max="3301" width="12.7109375" style="3" customWidth="1"/>
    <col min="3302" max="3302" width="14.7109375" style="3" customWidth="1"/>
    <col min="3303" max="3303" width="16.28515625" style="3" customWidth="1"/>
    <col min="3304" max="3304" width="30.85546875" style="3" customWidth="1"/>
    <col min="3305" max="3308" width="4" style="3" customWidth="1"/>
    <col min="3309" max="3554" width="11.7109375" style="3"/>
    <col min="3555" max="3555" width="23.28515625" style="3" customWidth="1"/>
    <col min="3556" max="3556" width="21.28515625" style="3" customWidth="1"/>
    <col min="3557" max="3557" width="12.7109375" style="3" customWidth="1"/>
    <col min="3558" max="3558" width="14.7109375" style="3" customWidth="1"/>
    <col min="3559" max="3559" width="16.28515625" style="3" customWidth="1"/>
    <col min="3560" max="3560" width="30.85546875" style="3" customWidth="1"/>
    <col min="3561" max="3564" width="4" style="3" customWidth="1"/>
    <col min="3565" max="3810" width="11.7109375" style="3"/>
    <col min="3811" max="3811" width="23.28515625" style="3" customWidth="1"/>
    <col min="3812" max="3812" width="21.28515625" style="3" customWidth="1"/>
    <col min="3813" max="3813" width="12.7109375" style="3" customWidth="1"/>
    <col min="3814" max="3814" width="14.7109375" style="3" customWidth="1"/>
    <col min="3815" max="3815" width="16.28515625" style="3" customWidth="1"/>
    <col min="3816" max="3816" width="30.85546875" style="3" customWidth="1"/>
    <col min="3817" max="3820" width="4" style="3" customWidth="1"/>
    <col min="3821" max="4066" width="11.7109375" style="3"/>
    <col min="4067" max="4067" width="23.28515625" style="3" customWidth="1"/>
    <col min="4068" max="4068" width="21.28515625" style="3" customWidth="1"/>
    <col min="4069" max="4069" width="12.7109375" style="3" customWidth="1"/>
    <col min="4070" max="4070" width="14.7109375" style="3" customWidth="1"/>
    <col min="4071" max="4071" width="16.28515625" style="3" customWidth="1"/>
    <col min="4072" max="4072" width="30.85546875" style="3" customWidth="1"/>
    <col min="4073" max="4076" width="4" style="3" customWidth="1"/>
    <col min="4077" max="4322" width="11.7109375" style="3"/>
    <col min="4323" max="4323" width="23.28515625" style="3" customWidth="1"/>
    <col min="4324" max="4324" width="21.28515625" style="3" customWidth="1"/>
    <col min="4325" max="4325" width="12.7109375" style="3" customWidth="1"/>
    <col min="4326" max="4326" width="14.7109375" style="3" customWidth="1"/>
    <col min="4327" max="4327" width="16.28515625" style="3" customWidth="1"/>
    <col min="4328" max="4328" width="30.85546875" style="3" customWidth="1"/>
    <col min="4329" max="4332" width="4" style="3" customWidth="1"/>
    <col min="4333" max="4578" width="11.7109375" style="3"/>
    <col min="4579" max="4579" width="23.28515625" style="3" customWidth="1"/>
    <col min="4580" max="4580" width="21.28515625" style="3" customWidth="1"/>
    <col min="4581" max="4581" width="12.7109375" style="3" customWidth="1"/>
    <col min="4582" max="4582" width="14.7109375" style="3" customWidth="1"/>
    <col min="4583" max="4583" width="16.28515625" style="3" customWidth="1"/>
    <col min="4584" max="4584" width="30.85546875" style="3" customWidth="1"/>
    <col min="4585" max="4588" width="4" style="3" customWidth="1"/>
    <col min="4589" max="4834" width="11.7109375" style="3"/>
    <col min="4835" max="4835" width="23.28515625" style="3" customWidth="1"/>
    <col min="4836" max="4836" width="21.28515625" style="3" customWidth="1"/>
    <col min="4837" max="4837" width="12.7109375" style="3" customWidth="1"/>
    <col min="4838" max="4838" width="14.7109375" style="3" customWidth="1"/>
    <col min="4839" max="4839" width="16.28515625" style="3" customWidth="1"/>
    <col min="4840" max="4840" width="30.85546875" style="3" customWidth="1"/>
    <col min="4841" max="4844" width="4" style="3" customWidth="1"/>
    <col min="4845" max="5090" width="11.7109375" style="3"/>
    <col min="5091" max="5091" width="23.28515625" style="3" customWidth="1"/>
    <col min="5092" max="5092" width="21.28515625" style="3" customWidth="1"/>
    <col min="5093" max="5093" width="12.7109375" style="3" customWidth="1"/>
    <col min="5094" max="5094" width="14.7109375" style="3" customWidth="1"/>
    <col min="5095" max="5095" width="16.28515625" style="3" customWidth="1"/>
    <col min="5096" max="5096" width="30.85546875" style="3" customWidth="1"/>
    <col min="5097" max="5100" width="4" style="3" customWidth="1"/>
    <col min="5101" max="5346" width="11.7109375" style="3"/>
    <col min="5347" max="5347" width="23.28515625" style="3" customWidth="1"/>
    <col min="5348" max="5348" width="21.28515625" style="3" customWidth="1"/>
    <col min="5349" max="5349" width="12.7109375" style="3" customWidth="1"/>
    <col min="5350" max="5350" width="14.7109375" style="3" customWidth="1"/>
    <col min="5351" max="5351" width="16.28515625" style="3" customWidth="1"/>
    <col min="5352" max="5352" width="30.85546875" style="3" customWidth="1"/>
    <col min="5353" max="5356" width="4" style="3" customWidth="1"/>
    <col min="5357" max="5602" width="11.7109375" style="3"/>
    <col min="5603" max="5603" width="23.28515625" style="3" customWidth="1"/>
    <col min="5604" max="5604" width="21.28515625" style="3" customWidth="1"/>
    <col min="5605" max="5605" width="12.7109375" style="3" customWidth="1"/>
    <col min="5606" max="5606" width="14.7109375" style="3" customWidth="1"/>
    <col min="5607" max="5607" width="16.28515625" style="3" customWidth="1"/>
    <col min="5608" max="5608" width="30.85546875" style="3" customWidth="1"/>
    <col min="5609" max="5612" width="4" style="3" customWidth="1"/>
    <col min="5613" max="5858" width="11.7109375" style="3"/>
    <col min="5859" max="5859" width="23.28515625" style="3" customWidth="1"/>
    <col min="5860" max="5860" width="21.28515625" style="3" customWidth="1"/>
    <col min="5861" max="5861" width="12.7109375" style="3" customWidth="1"/>
    <col min="5862" max="5862" width="14.7109375" style="3" customWidth="1"/>
    <col min="5863" max="5863" width="16.28515625" style="3" customWidth="1"/>
    <col min="5864" max="5864" width="30.85546875" style="3" customWidth="1"/>
    <col min="5865" max="5868" width="4" style="3" customWidth="1"/>
    <col min="5869" max="6114" width="11.7109375" style="3"/>
    <col min="6115" max="6115" width="23.28515625" style="3" customWidth="1"/>
    <col min="6116" max="6116" width="21.28515625" style="3" customWidth="1"/>
    <col min="6117" max="6117" width="12.7109375" style="3" customWidth="1"/>
    <col min="6118" max="6118" width="14.7109375" style="3" customWidth="1"/>
    <col min="6119" max="6119" width="16.28515625" style="3" customWidth="1"/>
    <col min="6120" max="6120" width="30.85546875" style="3" customWidth="1"/>
    <col min="6121" max="6124" width="4" style="3" customWidth="1"/>
    <col min="6125" max="6370" width="11.7109375" style="3"/>
    <col min="6371" max="6371" width="23.28515625" style="3" customWidth="1"/>
    <col min="6372" max="6372" width="21.28515625" style="3" customWidth="1"/>
    <col min="6373" max="6373" width="12.7109375" style="3" customWidth="1"/>
    <col min="6374" max="6374" width="14.7109375" style="3" customWidth="1"/>
    <col min="6375" max="6375" width="16.28515625" style="3" customWidth="1"/>
    <col min="6376" max="6376" width="30.85546875" style="3" customWidth="1"/>
    <col min="6377" max="6380" width="4" style="3" customWidth="1"/>
    <col min="6381" max="6626" width="11.7109375" style="3"/>
    <col min="6627" max="6627" width="23.28515625" style="3" customWidth="1"/>
    <col min="6628" max="6628" width="21.28515625" style="3" customWidth="1"/>
    <col min="6629" max="6629" width="12.7109375" style="3" customWidth="1"/>
    <col min="6630" max="6630" width="14.7109375" style="3" customWidth="1"/>
    <col min="6631" max="6631" width="16.28515625" style="3" customWidth="1"/>
    <col min="6632" max="6632" width="30.85546875" style="3" customWidth="1"/>
    <col min="6633" max="6636" width="4" style="3" customWidth="1"/>
    <col min="6637" max="6882" width="11.7109375" style="3"/>
    <col min="6883" max="6883" width="23.28515625" style="3" customWidth="1"/>
    <col min="6884" max="6884" width="21.28515625" style="3" customWidth="1"/>
    <col min="6885" max="6885" width="12.7109375" style="3" customWidth="1"/>
    <col min="6886" max="6886" width="14.7109375" style="3" customWidth="1"/>
    <col min="6887" max="6887" width="16.28515625" style="3" customWidth="1"/>
    <col min="6888" max="6888" width="30.85546875" style="3" customWidth="1"/>
    <col min="6889" max="6892" width="4" style="3" customWidth="1"/>
    <col min="6893" max="7138" width="11.7109375" style="3"/>
    <col min="7139" max="7139" width="23.28515625" style="3" customWidth="1"/>
    <col min="7140" max="7140" width="21.28515625" style="3" customWidth="1"/>
    <col min="7141" max="7141" width="12.7109375" style="3" customWidth="1"/>
    <col min="7142" max="7142" width="14.7109375" style="3" customWidth="1"/>
    <col min="7143" max="7143" width="16.28515625" style="3" customWidth="1"/>
    <col min="7144" max="7144" width="30.85546875" style="3" customWidth="1"/>
    <col min="7145" max="7148" width="4" style="3" customWidth="1"/>
    <col min="7149" max="7394" width="11.7109375" style="3"/>
    <col min="7395" max="7395" width="23.28515625" style="3" customWidth="1"/>
    <col min="7396" max="7396" width="21.28515625" style="3" customWidth="1"/>
    <col min="7397" max="7397" width="12.7109375" style="3" customWidth="1"/>
    <col min="7398" max="7398" width="14.7109375" style="3" customWidth="1"/>
    <col min="7399" max="7399" width="16.28515625" style="3" customWidth="1"/>
    <col min="7400" max="7400" width="30.85546875" style="3" customWidth="1"/>
    <col min="7401" max="7404" width="4" style="3" customWidth="1"/>
    <col min="7405" max="7650" width="11.7109375" style="3"/>
    <col min="7651" max="7651" width="23.28515625" style="3" customWidth="1"/>
    <col min="7652" max="7652" width="21.28515625" style="3" customWidth="1"/>
    <col min="7653" max="7653" width="12.7109375" style="3" customWidth="1"/>
    <col min="7654" max="7654" width="14.7109375" style="3" customWidth="1"/>
    <col min="7655" max="7655" width="16.28515625" style="3" customWidth="1"/>
    <col min="7656" max="7656" width="30.85546875" style="3" customWidth="1"/>
    <col min="7657" max="7660" width="4" style="3" customWidth="1"/>
    <col min="7661" max="7906" width="11.7109375" style="3"/>
    <col min="7907" max="7907" width="23.28515625" style="3" customWidth="1"/>
    <col min="7908" max="7908" width="21.28515625" style="3" customWidth="1"/>
    <col min="7909" max="7909" width="12.7109375" style="3" customWidth="1"/>
    <col min="7910" max="7910" width="14.7109375" style="3" customWidth="1"/>
    <col min="7911" max="7911" width="16.28515625" style="3" customWidth="1"/>
    <col min="7912" max="7912" width="30.85546875" style="3" customWidth="1"/>
    <col min="7913" max="7916" width="4" style="3" customWidth="1"/>
    <col min="7917" max="8162" width="11.7109375" style="3"/>
    <col min="8163" max="8163" width="23.28515625" style="3" customWidth="1"/>
    <col min="8164" max="8164" width="21.28515625" style="3" customWidth="1"/>
    <col min="8165" max="8165" width="12.7109375" style="3" customWidth="1"/>
    <col min="8166" max="8166" width="14.7109375" style="3" customWidth="1"/>
    <col min="8167" max="8167" width="16.28515625" style="3" customWidth="1"/>
    <col min="8168" max="8168" width="30.85546875" style="3" customWidth="1"/>
    <col min="8169" max="8172" width="4" style="3" customWidth="1"/>
    <col min="8173" max="8418" width="11.7109375" style="3"/>
    <col min="8419" max="8419" width="23.28515625" style="3" customWidth="1"/>
    <col min="8420" max="8420" width="21.28515625" style="3" customWidth="1"/>
    <col min="8421" max="8421" width="12.7109375" style="3" customWidth="1"/>
    <col min="8422" max="8422" width="14.7109375" style="3" customWidth="1"/>
    <col min="8423" max="8423" width="16.28515625" style="3" customWidth="1"/>
    <col min="8424" max="8424" width="30.85546875" style="3" customWidth="1"/>
    <col min="8425" max="8428" width="4" style="3" customWidth="1"/>
    <col min="8429" max="8674" width="11.7109375" style="3"/>
    <col min="8675" max="8675" width="23.28515625" style="3" customWidth="1"/>
    <col min="8676" max="8676" width="21.28515625" style="3" customWidth="1"/>
    <col min="8677" max="8677" width="12.7109375" style="3" customWidth="1"/>
    <col min="8678" max="8678" width="14.7109375" style="3" customWidth="1"/>
    <col min="8679" max="8679" width="16.28515625" style="3" customWidth="1"/>
    <col min="8680" max="8680" width="30.85546875" style="3" customWidth="1"/>
    <col min="8681" max="8684" width="4" style="3" customWidth="1"/>
    <col min="8685" max="8930" width="11.7109375" style="3"/>
    <col min="8931" max="8931" width="23.28515625" style="3" customWidth="1"/>
    <col min="8932" max="8932" width="21.28515625" style="3" customWidth="1"/>
    <col min="8933" max="8933" width="12.7109375" style="3" customWidth="1"/>
    <col min="8934" max="8934" width="14.7109375" style="3" customWidth="1"/>
    <col min="8935" max="8935" width="16.28515625" style="3" customWidth="1"/>
    <col min="8936" max="8936" width="30.85546875" style="3" customWidth="1"/>
    <col min="8937" max="8940" width="4" style="3" customWidth="1"/>
    <col min="8941" max="9186" width="11.7109375" style="3"/>
    <col min="9187" max="9187" width="23.28515625" style="3" customWidth="1"/>
    <col min="9188" max="9188" width="21.28515625" style="3" customWidth="1"/>
    <col min="9189" max="9189" width="12.7109375" style="3" customWidth="1"/>
    <col min="9190" max="9190" width="14.7109375" style="3" customWidth="1"/>
    <col min="9191" max="9191" width="16.28515625" style="3" customWidth="1"/>
    <col min="9192" max="9192" width="30.85546875" style="3" customWidth="1"/>
    <col min="9193" max="9196" width="4" style="3" customWidth="1"/>
    <col min="9197" max="9442" width="11.7109375" style="3"/>
    <col min="9443" max="9443" width="23.28515625" style="3" customWidth="1"/>
    <col min="9444" max="9444" width="21.28515625" style="3" customWidth="1"/>
    <col min="9445" max="9445" width="12.7109375" style="3" customWidth="1"/>
    <col min="9446" max="9446" width="14.7109375" style="3" customWidth="1"/>
    <col min="9447" max="9447" width="16.28515625" style="3" customWidth="1"/>
    <col min="9448" max="9448" width="30.85546875" style="3" customWidth="1"/>
    <col min="9449" max="9452" width="4" style="3" customWidth="1"/>
    <col min="9453" max="9698" width="11.7109375" style="3"/>
    <col min="9699" max="9699" width="23.28515625" style="3" customWidth="1"/>
    <col min="9700" max="9700" width="21.28515625" style="3" customWidth="1"/>
    <col min="9701" max="9701" width="12.7109375" style="3" customWidth="1"/>
    <col min="9702" max="9702" width="14.7109375" style="3" customWidth="1"/>
    <col min="9703" max="9703" width="16.28515625" style="3" customWidth="1"/>
    <col min="9704" max="9704" width="30.85546875" style="3" customWidth="1"/>
    <col min="9705" max="9708" width="4" style="3" customWidth="1"/>
    <col min="9709" max="9954" width="11.7109375" style="3"/>
    <col min="9955" max="9955" width="23.28515625" style="3" customWidth="1"/>
    <col min="9956" max="9956" width="21.28515625" style="3" customWidth="1"/>
    <col min="9957" max="9957" width="12.7109375" style="3" customWidth="1"/>
    <col min="9958" max="9958" width="14.7109375" style="3" customWidth="1"/>
    <col min="9959" max="9959" width="16.28515625" style="3" customWidth="1"/>
    <col min="9960" max="9960" width="30.85546875" style="3" customWidth="1"/>
    <col min="9961" max="9964" width="4" style="3" customWidth="1"/>
    <col min="9965" max="10210" width="11.7109375" style="3"/>
    <col min="10211" max="10211" width="23.28515625" style="3" customWidth="1"/>
    <col min="10212" max="10212" width="21.28515625" style="3" customWidth="1"/>
    <col min="10213" max="10213" width="12.7109375" style="3" customWidth="1"/>
    <col min="10214" max="10214" width="14.7109375" style="3" customWidth="1"/>
    <col min="10215" max="10215" width="16.28515625" style="3" customWidth="1"/>
    <col min="10216" max="10216" width="30.85546875" style="3" customWidth="1"/>
    <col min="10217" max="10220" width="4" style="3" customWidth="1"/>
    <col min="10221" max="10466" width="11.7109375" style="3"/>
    <col min="10467" max="10467" width="23.28515625" style="3" customWidth="1"/>
    <col min="10468" max="10468" width="21.28515625" style="3" customWidth="1"/>
    <col min="10469" max="10469" width="12.7109375" style="3" customWidth="1"/>
    <col min="10470" max="10470" width="14.7109375" style="3" customWidth="1"/>
    <col min="10471" max="10471" width="16.28515625" style="3" customWidth="1"/>
    <col min="10472" max="10472" width="30.85546875" style="3" customWidth="1"/>
    <col min="10473" max="10476" width="4" style="3" customWidth="1"/>
    <col min="10477" max="10571" width="11.7109375" style="3"/>
    <col min="10572" max="10572" width="11.28515625" style="3"/>
    <col min="10573" max="10722" width="11.7109375" style="3"/>
    <col min="10723" max="10723" width="23.28515625" style="3" customWidth="1"/>
    <col min="10724" max="10724" width="21.28515625" style="3" customWidth="1"/>
    <col min="10725" max="10725" width="12.7109375" style="3" customWidth="1"/>
    <col min="10726" max="10726" width="14.7109375" style="3" customWidth="1"/>
    <col min="10727" max="10727" width="16.28515625" style="3" customWidth="1"/>
    <col min="10728" max="10728" width="30.85546875" style="3" customWidth="1"/>
    <col min="10729" max="10732" width="4" style="3" customWidth="1"/>
    <col min="10733" max="10978" width="11.7109375" style="3"/>
    <col min="10979" max="10979" width="23.28515625" style="3" customWidth="1"/>
    <col min="10980" max="10980" width="21.28515625" style="3" customWidth="1"/>
    <col min="10981" max="10981" width="12.7109375" style="3" customWidth="1"/>
    <col min="10982" max="10982" width="14.7109375" style="3" customWidth="1"/>
    <col min="10983" max="10983" width="16.28515625" style="3" customWidth="1"/>
    <col min="10984" max="10984" width="30.85546875" style="3" customWidth="1"/>
    <col min="10985" max="10988" width="4" style="3" customWidth="1"/>
    <col min="10989" max="11234" width="11.7109375" style="3"/>
    <col min="11235" max="11235" width="23.28515625" style="3" customWidth="1"/>
    <col min="11236" max="11236" width="21.28515625" style="3" customWidth="1"/>
    <col min="11237" max="11237" width="12.7109375" style="3" customWidth="1"/>
    <col min="11238" max="11238" width="14.7109375" style="3" customWidth="1"/>
    <col min="11239" max="11239" width="16.28515625" style="3" customWidth="1"/>
    <col min="11240" max="11240" width="30.85546875" style="3" customWidth="1"/>
    <col min="11241" max="11244" width="4" style="3" customWidth="1"/>
    <col min="11245" max="11490" width="11.7109375" style="3"/>
    <col min="11491" max="11491" width="23.28515625" style="3" customWidth="1"/>
    <col min="11492" max="11492" width="21.28515625" style="3" customWidth="1"/>
    <col min="11493" max="11493" width="12.7109375" style="3" customWidth="1"/>
    <col min="11494" max="11494" width="14.7109375" style="3" customWidth="1"/>
    <col min="11495" max="11495" width="16.28515625" style="3" customWidth="1"/>
    <col min="11496" max="11496" width="30.85546875" style="3" customWidth="1"/>
    <col min="11497" max="11500" width="4" style="3" customWidth="1"/>
    <col min="11501" max="11746" width="11.7109375" style="3"/>
    <col min="11747" max="11747" width="23.28515625" style="3" customWidth="1"/>
    <col min="11748" max="11748" width="21.28515625" style="3" customWidth="1"/>
    <col min="11749" max="11749" width="12.7109375" style="3" customWidth="1"/>
    <col min="11750" max="11750" width="14.7109375" style="3" customWidth="1"/>
    <col min="11751" max="11751" width="16.28515625" style="3" customWidth="1"/>
    <col min="11752" max="11752" width="30.85546875" style="3" customWidth="1"/>
    <col min="11753" max="11756" width="4" style="3" customWidth="1"/>
    <col min="11757" max="12002" width="11.7109375" style="3"/>
    <col min="12003" max="12003" width="23.28515625" style="3" customWidth="1"/>
    <col min="12004" max="12004" width="21.28515625" style="3" customWidth="1"/>
    <col min="12005" max="12005" width="12.7109375" style="3" customWidth="1"/>
    <col min="12006" max="12006" width="14.7109375" style="3" customWidth="1"/>
    <col min="12007" max="12007" width="16.28515625" style="3" customWidth="1"/>
    <col min="12008" max="12008" width="30.85546875" style="3" customWidth="1"/>
    <col min="12009" max="12012" width="4" style="3" customWidth="1"/>
    <col min="12013" max="12258" width="11.7109375" style="3"/>
    <col min="12259" max="12259" width="23.28515625" style="3" customWidth="1"/>
    <col min="12260" max="12260" width="21.28515625" style="3" customWidth="1"/>
    <col min="12261" max="12261" width="12.7109375" style="3" customWidth="1"/>
    <col min="12262" max="12262" width="14.7109375" style="3" customWidth="1"/>
    <col min="12263" max="12263" width="16.28515625" style="3" customWidth="1"/>
    <col min="12264" max="12264" width="30.85546875" style="3" customWidth="1"/>
    <col min="12265" max="12268" width="4" style="3" customWidth="1"/>
    <col min="12269" max="12514" width="11.7109375" style="3"/>
    <col min="12515" max="12515" width="23.28515625" style="3" customWidth="1"/>
    <col min="12516" max="12516" width="21.28515625" style="3" customWidth="1"/>
    <col min="12517" max="12517" width="12.7109375" style="3" customWidth="1"/>
    <col min="12518" max="12518" width="14.7109375" style="3" customWidth="1"/>
    <col min="12519" max="12519" width="16.28515625" style="3" customWidth="1"/>
    <col min="12520" max="12520" width="30.85546875" style="3" customWidth="1"/>
    <col min="12521" max="12524" width="4" style="3" customWidth="1"/>
    <col min="12525" max="12770" width="11.7109375" style="3"/>
    <col min="12771" max="12771" width="23.28515625" style="3" customWidth="1"/>
    <col min="12772" max="12772" width="21.28515625" style="3" customWidth="1"/>
    <col min="12773" max="12773" width="12.7109375" style="3" customWidth="1"/>
    <col min="12774" max="12774" width="14.7109375" style="3" customWidth="1"/>
    <col min="12775" max="12775" width="16.28515625" style="3" customWidth="1"/>
    <col min="12776" max="12776" width="30.85546875" style="3" customWidth="1"/>
    <col min="12777" max="12780" width="4" style="3" customWidth="1"/>
    <col min="12781" max="13026" width="11.7109375" style="3"/>
    <col min="13027" max="13027" width="23.28515625" style="3" customWidth="1"/>
    <col min="13028" max="13028" width="21.28515625" style="3" customWidth="1"/>
    <col min="13029" max="13029" width="12.7109375" style="3" customWidth="1"/>
    <col min="13030" max="13030" width="14.7109375" style="3" customWidth="1"/>
    <col min="13031" max="13031" width="16.28515625" style="3" customWidth="1"/>
    <col min="13032" max="13032" width="30.85546875" style="3" customWidth="1"/>
    <col min="13033" max="13036" width="4" style="3" customWidth="1"/>
    <col min="13037" max="13282" width="11.7109375" style="3"/>
    <col min="13283" max="13283" width="23.28515625" style="3" customWidth="1"/>
    <col min="13284" max="13284" width="21.28515625" style="3" customWidth="1"/>
    <col min="13285" max="13285" width="12.7109375" style="3" customWidth="1"/>
    <col min="13286" max="13286" width="14.7109375" style="3" customWidth="1"/>
    <col min="13287" max="13287" width="16.28515625" style="3" customWidth="1"/>
    <col min="13288" max="13288" width="30.85546875" style="3" customWidth="1"/>
    <col min="13289" max="13292" width="4" style="3" customWidth="1"/>
    <col min="13293" max="13538" width="11.7109375" style="3"/>
    <col min="13539" max="13539" width="23.28515625" style="3" customWidth="1"/>
    <col min="13540" max="13540" width="21.28515625" style="3" customWidth="1"/>
    <col min="13541" max="13541" width="12.7109375" style="3" customWidth="1"/>
    <col min="13542" max="13542" width="14.7109375" style="3" customWidth="1"/>
    <col min="13543" max="13543" width="16.28515625" style="3" customWidth="1"/>
    <col min="13544" max="13544" width="30.85546875" style="3" customWidth="1"/>
    <col min="13545" max="13548" width="4" style="3" customWidth="1"/>
    <col min="13549" max="13794" width="11.7109375" style="3"/>
    <col min="13795" max="13795" width="23.28515625" style="3" customWidth="1"/>
    <col min="13796" max="13796" width="21.28515625" style="3" customWidth="1"/>
    <col min="13797" max="13797" width="12.7109375" style="3" customWidth="1"/>
    <col min="13798" max="13798" width="14.7109375" style="3" customWidth="1"/>
    <col min="13799" max="13799" width="16.28515625" style="3" customWidth="1"/>
    <col min="13800" max="13800" width="30.85546875" style="3" customWidth="1"/>
    <col min="13801" max="13804" width="4" style="3" customWidth="1"/>
    <col min="13805" max="14050" width="11.7109375" style="3"/>
    <col min="14051" max="14051" width="23.28515625" style="3" customWidth="1"/>
    <col min="14052" max="14052" width="21.28515625" style="3" customWidth="1"/>
    <col min="14053" max="14053" width="12.7109375" style="3" customWidth="1"/>
    <col min="14054" max="14054" width="14.7109375" style="3" customWidth="1"/>
    <col min="14055" max="14055" width="16.28515625" style="3" customWidth="1"/>
    <col min="14056" max="14056" width="30.85546875" style="3" customWidth="1"/>
    <col min="14057" max="14060" width="4" style="3" customWidth="1"/>
    <col min="14061" max="14306" width="11.7109375" style="3"/>
    <col min="14307" max="14307" width="23.28515625" style="3" customWidth="1"/>
    <col min="14308" max="14308" width="21.28515625" style="3" customWidth="1"/>
    <col min="14309" max="14309" width="12.7109375" style="3" customWidth="1"/>
    <col min="14310" max="14310" width="14.7109375" style="3" customWidth="1"/>
    <col min="14311" max="14311" width="16.28515625" style="3" customWidth="1"/>
    <col min="14312" max="14312" width="30.85546875" style="3" customWidth="1"/>
    <col min="14313" max="14316" width="4" style="3" customWidth="1"/>
    <col min="14317" max="14562" width="11.7109375" style="3"/>
    <col min="14563" max="14563" width="23.28515625" style="3" customWidth="1"/>
    <col min="14564" max="14564" width="21.28515625" style="3" customWidth="1"/>
    <col min="14565" max="14565" width="12.7109375" style="3" customWidth="1"/>
    <col min="14566" max="14566" width="14.7109375" style="3" customWidth="1"/>
    <col min="14567" max="14567" width="16.28515625" style="3" customWidth="1"/>
    <col min="14568" max="14568" width="30.85546875" style="3" customWidth="1"/>
    <col min="14569" max="14572" width="4" style="3" customWidth="1"/>
    <col min="14573" max="14818" width="11.7109375" style="3"/>
    <col min="14819" max="14819" width="23.28515625" style="3" customWidth="1"/>
    <col min="14820" max="14820" width="21.28515625" style="3" customWidth="1"/>
    <col min="14821" max="14821" width="12.7109375" style="3" customWidth="1"/>
    <col min="14822" max="14822" width="14.7109375" style="3" customWidth="1"/>
    <col min="14823" max="14823" width="16.28515625" style="3" customWidth="1"/>
    <col min="14824" max="14824" width="30.85546875" style="3" customWidth="1"/>
    <col min="14825" max="14828" width="4" style="3" customWidth="1"/>
    <col min="14829" max="15074" width="11.7109375" style="3"/>
    <col min="15075" max="15075" width="23.28515625" style="3" customWidth="1"/>
    <col min="15076" max="15076" width="21.28515625" style="3" customWidth="1"/>
    <col min="15077" max="15077" width="12.7109375" style="3" customWidth="1"/>
    <col min="15078" max="15078" width="14.7109375" style="3" customWidth="1"/>
    <col min="15079" max="15079" width="16.28515625" style="3" customWidth="1"/>
    <col min="15080" max="15080" width="30.85546875" style="3" customWidth="1"/>
    <col min="15081" max="15084" width="4" style="3" customWidth="1"/>
    <col min="15085" max="15330" width="11.7109375" style="3"/>
    <col min="15331" max="15331" width="23.28515625" style="3" customWidth="1"/>
    <col min="15332" max="15332" width="21.28515625" style="3" customWidth="1"/>
    <col min="15333" max="15333" width="12.7109375" style="3" customWidth="1"/>
    <col min="15334" max="15334" width="14.7109375" style="3" customWidth="1"/>
    <col min="15335" max="15335" width="16.28515625" style="3" customWidth="1"/>
    <col min="15336" max="15336" width="30.85546875" style="3" customWidth="1"/>
    <col min="15337" max="15340" width="4" style="3" customWidth="1"/>
    <col min="15341" max="15586" width="11.7109375" style="3"/>
    <col min="15587" max="15587" width="23.28515625" style="3" customWidth="1"/>
    <col min="15588" max="15588" width="21.28515625" style="3" customWidth="1"/>
    <col min="15589" max="15589" width="12.7109375" style="3" customWidth="1"/>
    <col min="15590" max="15590" width="14.7109375" style="3" customWidth="1"/>
    <col min="15591" max="15591" width="16.28515625" style="3" customWidth="1"/>
    <col min="15592" max="15592" width="30.85546875" style="3" customWidth="1"/>
    <col min="15593" max="15596" width="4" style="3" customWidth="1"/>
    <col min="15597" max="15842" width="11.7109375" style="3"/>
    <col min="15843" max="15843" width="23.28515625" style="3" customWidth="1"/>
    <col min="15844" max="15844" width="21.28515625" style="3" customWidth="1"/>
    <col min="15845" max="15845" width="12.7109375" style="3" customWidth="1"/>
    <col min="15846" max="15846" width="14.7109375" style="3" customWidth="1"/>
    <col min="15847" max="15847" width="16.28515625" style="3" customWidth="1"/>
    <col min="15848" max="15848" width="30.85546875" style="3" customWidth="1"/>
    <col min="15849" max="15852" width="4" style="3" customWidth="1"/>
    <col min="15853" max="16098" width="11.7109375" style="3"/>
    <col min="16099" max="16099" width="23.28515625" style="3" customWidth="1"/>
    <col min="16100" max="16100" width="21.28515625" style="3" customWidth="1"/>
    <col min="16101" max="16101" width="12.7109375" style="3" customWidth="1"/>
    <col min="16102" max="16102" width="14.7109375" style="3" customWidth="1"/>
    <col min="16103" max="16103" width="16.28515625" style="3" customWidth="1"/>
    <col min="16104" max="16104" width="30.85546875" style="3" customWidth="1"/>
    <col min="16105" max="16108" width="4" style="3" customWidth="1"/>
    <col min="16109" max="16384" width="11.7109375" style="3"/>
  </cols>
  <sheetData>
    <row r="1" spans="1:23" ht="24.75" customHeight="1" thickBot="1" x14ac:dyDescent="0.3">
      <c r="A1" s="434" t="s">
        <v>159</v>
      </c>
      <c r="B1" s="435"/>
      <c r="C1" s="435"/>
      <c r="D1" s="435"/>
      <c r="E1" s="435"/>
      <c r="F1" s="435"/>
      <c r="H1" s="459"/>
      <c r="I1" s="459"/>
      <c r="J1" s="460"/>
      <c r="K1" s="461" t="s">
        <v>43</v>
      </c>
      <c r="L1" s="462"/>
      <c r="M1" s="462"/>
      <c r="N1" s="462"/>
      <c r="O1" s="462"/>
      <c r="P1" s="462"/>
      <c r="Q1" s="462"/>
      <c r="R1" s="462"/>
      <c r="S1" s="462"/>
      <c r="T1" s="462"/>
      <c r="U1" s="462"/>
      <c r="V1" s="462"/>
      <c r="W1" s="463"/>
    </row>
    <row r="2" spans="1:23" ht="22.5" customHeight="1" thickBot="1" x14ac:dyDescent="0.3">
      <c r="A2" s="467" t="s">
        <v>177</v>
      </c>
      <c r="B2" s="468"/>
      <c r="C2" s="8"/>
      <c r="D2" s="7"/>
      <c r="E2" s="7"/>
      <c r="F2" s="10"/>
      <c r="G2" s="138" t="s">
        <v>52</v>
      </c>
      <c r="H2" s="105" t="s">
        <v>1</v>
      </c>
      <c r="I2" s="105" t="s">
        <v>2</v>
      </c>
      <c r="J2" s="106" t="s">
        <v>3</v>
      </c>
      <c r="K2" s="105" t="s">
        <v>101</v>
      </c>
      <c r="L2" s="105" t="s">
        <v>104</v>
      </c>
      <c r="M2" s="105" t="s">
        <v>105</v>
      </c>
      <c r="N2" s="105" t="s">
        <v>4</v>
      </c>
      <c r="O2" s="105" t="s">
        <v>5</v>
      </c>
      <c r="P2" s="105" t="s">
        <v>6</v>
      </c>
      <c r="Q2" s="105" t="s">
        <v>7</v>
      </c>
      <c r="R2" s="105" t="s">
        <v>8</v>
      </c>
      <c r="S2" s="105" t="s">
        <v>9</v>
      </c>
      <c r="T2" s="105" t="s">
        <v>10</v>
      </c>
      <c r="U2" s="105" t="s">
        <v>11</v>
      </c>
      <c r="V2" s="105" t="s">
        <v>12</v>
      </c>
      <c r="W2" s="105" t="s">
        <v>13</v>
      </c>
    </row>
    <row r="3" spans="1:23" ht="30.6" customHeight="1" thickTop="1" x14ac:dyDescent="0.25">
      <c r="A3" s="50"/>
      <c r="B3" s="450" t="s">
        <v>49</v>
      </c>
      <c r="C3" s="451"/>
      <c r="D3" s="52" t="s">
        <v>19</v>
      </c>
      <c r="E3" s="55" t="s">
        <v>21</v>
      </c>
      <c r="F3" s="51" t="s">
        <v>84</v>
      </c>
      <c r="G3" s="79">
        <v>16</v>
      </c>
      <c r="H3" s="185">
        <v>1</v>
      </c>
      <c r="I3" s="185">
        <v>2</v>
      </c>
      <c r="J3" s="250">
        <v>3</v>
      </c>
      <c r="K3" s="250">
        <v>4</v>
      </c>
      <c r="L3" s="185">
        <v>5</v>
      </c>
      <c r="M3" s="250">
        <v>6</v>
      </c>
      <c r="N3" s="185">
        <v>7</v>
      </c>
      <c r="O3" s="250">
        <v>8</v>
      </c>
      <c r="P3" s="185">
        <v>9</v>
      </c>
      <c r="Q3" s="250">
        <v>10</v>
      </c>
      <c r="R3" s="185">
        <v>11</v>
      </c>
      <c r="S3" s="250">
        <v>12</v>
      </c>
      <c r="T3" s="185">
        <v>13</v>
      </c>
      <c r="U3" s="250">
        <v>14</v>
      </c>
      <c r="V3" s="185">
        <v>15</v>
      </c>
      <c r="W3" s="250">
        <v>16</v>
      </c>
    </row>
    <row r="4" spans="1:23" ht="38.1" customHeight="1" x14ac:dyDescent="0.25">
      <c r="A4" s="75"/>
      <c r="B4" s="469" t="s">
        <v>160</v>
      </c>
      <c r="C4" s="469"/>
      <c r="D4" s="252">
        <v>16</v>
      </c>
      <c r="E4" s="259">
        <f>D4/16*100</f>
        <v>100</v>
      </c>
      <c r="F4" s="267" t="s">
        <v>54</v>
      </c>
      <c r="G4" s="104" t="s">
        <v>55</v>
      </c>
      <c r="H4" s="181" t="s">
        <v>1</v>
      </c>
      <c r="I4" s="181" t="s">
        <v>2</v>
      </c>
      <c r="J4" s="181" t="s">
        <v>3</v>
      </c>
      <c r="K4" s="181" t="s">
        <v>101</v>
      </c>
      <c r="L4" s="181" t="s">
        <v>104</v>
      </c>
      <c r="M4" s="181" t="s">
        <v>105</v>
      </c>
      <c r="N4" s="181" t="s">
        <v>4</v>
      </c>
      <c r="O4" s="181" t="s">
        <v>5</v>
      </c>
      <c r="P4" s="181" t="s">
        <v>6</v>
      </c>
      <c r="Q4" s="181" t="s">
        <v>7</v>
      </c>
      <c r="R4" s="181" t="s">
        <v>8</v>
      </c>
      <c r="S4" s="188" t="s">
        <v>9</v>
      </c>
      <c r="T4" s="181" t="s">
        <v>10</v>
      </c>
      <c r="U4" s="181" t="s">
        <v>11</v>
      </c>
      <c r="V4" s="263" t="s">
        <v>12</v>
      </c>
      <c r="W4" s="181" t="s">
        <v>13</v>
      </c>
    </row>
    <row r="5" spans="1:23" ht="38.1" customHeight="1" x14ac:dyDescent="0.25">
      <c r="A5" s="75"/>
      <c r="B5" s="448" t="s">
        <v>161</v>
      </c>
      <c r="C5" s="448"/>
      <c r="D5" s="201">
        <v>15</v>
      </c>
      <c r="E5" s="257">
        <f t="shared" ref="E5:E15" si="0">D5/16*100</f>
        <v>93.75</v>
      </c>
      <c r="F5" s="268" t="s">
        <v>208</v>
      </c>
      <c r="G5" s="104" t="s">
        <v>56</v>
      </c>
      <c r="H5" s="181" t="s">
        <v>1</v>
      </c>
      <c r="I5" s="181" t="s">
        <v>2</v>
      </c>
      <c r="J5" s="181" t="s">
        <v>3</v>
      </c>
      <c r="K5" s="181" t="s">
        <v>101</v>
      </c>
      <c r="L5" s="181"/>
      <c r="M5" s="181" t="s">
        <v>105</v>
      </c>
      <c r="N5" s="181" t="s">
        <v>4</v>
      </c>
      <c r="O5" s="181" t="s">
        <v>5</v>
      </c>
      <c r="P5" s="181" t="s">
        <v>6</v>
      </c>
      <c r="Q5" s="181" t="s">
        <v>7</v>
      </c>
      <c r="R5" s="181" t="s">
        <v>8</v>
      </c>
      <c r="S5" s="188" t="s">
        <v>9</v>
      </c>
      <c r="T5" s="181" t="s">
        <v>10</v>
      </c>
      <c r="U5" s="181" t="s">
        <v>11</v>
      </c>
      <c r="V5" s="263" t="s">
        <v>12</v>
      </c>
      <c r="W5" s="181" t="s">
        <v>13</v>
      </c>
    </row>
    <row r="6" spans="1:23" ht="34.5" customHeight="1" x14ac:dyDescent="0.25">
      <c r="A6" s="75"/>
      <c r="B6" s="464" t="s">
        <v>162</v>
      </c>
      <c r="C6" s="448"/>
      <c r="D6" s="201">
        <v>15</v>
      </c>
      <c r="E6" s="257">
        <f t="shared" si="0"/>
        <v>93.75</v>
      </c>
      <c r="F6" s="268" t="s">
        <v>228</v>
      </c>
      <c r="G6" s="104" t="s">
        <v>57</v>
      </c>
      <c r="H6" s="181" t="s">
        <v>1</v>
      </c>
      <c r="I6" s="181" t="s">
        <v>2</v>
      </c>
      <c r="J6" s="181" t="s">
        <v>3</v>
      </c>
      <c r="K6" s="181" t="s">
        <v>101</v>
      </c>
      <c r="L6" s="181" t="s">
        <v>104</v>
      </c>
      <c r="M6" s="181"/>
      <c r="N6" s="181" t="s">
        <v>4</v>
      </c>
      <c r="O6" s="181" t="s">
        <v>5</v>
      </c>
      <c r="P6" s="181" t="s">
        <v>6</v>
      </c>
      <c r="Q6" s="181" t="s">
        <v>7</v>
      </c>
      <c r="R6" s="181" t="s">
        <v>8</v>
      </c>
      <c r="S6" s="188" t="s">
        <v>9</v>
      </c>
      <c r="T6" s="181" t="s">
        <v>10</v>
      </c>
      <c r="U6" s="181" t="s">
        <v>11</v>
      </c>
      <c r="V6" s="263" t="s">
        <v>12</v>
      </c>
      <c r="W6" s="181" t="s">
        <v>13</v>
      </c>
    </row>
    <row r="7" spans="1:23" ht="38.1" customHeight="1" x14ac:dyDescent="0.25">
      <c r="A7" s="75"/>
      <c r="B7" s="448" t="s">
        <v>163</v>
      </c>
      <c r="C7" s="448"/>
      <c r="D7" s="201">
        <v>12</v>
      </c>
      <c r="E7" s="257">
        <f>D7/16*100</f>
        <v>75</v>
      </c>
      <c r="F7" s="268" t="s">
        <v>229</v>
      </c>
      <c r="G7" s="104" t="s">
        <v>58</v>
      </c>
      <c r="H7" s="181" t="s">
        <v>1</v>
      </c>
      <c r="I7" s="161"/>
      <c r="J7" s="181" t="s">
        <v>3</v>
      </c>
      <c r="K7" s="181" t="s">
        <v>101</v>
      </c>
      <c r="L7" s="181" t="s">
        <v>104</v>
      </c>
      <c r="M7" s="181" t="s">
        <v>105</v>
      </c>
      <c r="N7" s="181" t="s">
        <v>4</v>
      </c>
      <c r="O7" s="181" t="s">
        <v>5</v>
      </c>
      <c r="P7" s="181"/>
      <c r="Q7" s="181"/>
      <c r="R7" s="181" t="s">
        <v>8</v>
      </c>
      <c r="S7" s="188" t="s">
        <v>9</v>
      </c>
      <c r="T7" s="181" t="s">
        <v>10</v>
      </c>
      <c r="U7" s="181" t="s">
        <v>11</v>
      </c>
      <c r="V7" s="161"/>
      <c r="W7" s="181" t="s">
        <v>13</v>
      </c>
    </row>
    <row r="8" spans="1:23" ht="32.25" customHeight="1" x14ac:dyDescent="0.25">
      <c r="A8" s="75"/>
      <c r="B8" s="448" t="s">
        <v>137</v>
      </c>
      <c r="C8" s="448"/>
      <c r="D8" s="201">
        <v>16</v>
      </c>
      <c r="E8" s="257">
        <f t="shared" si="0"/>
        <v>100</v>
      </c>
      <c r="F8" s="203" t="s">
        <v>108</v>
      </c>
      <c r="G8" s="104" t="s">
        <v>59</v>
      </c>
      <c r="H8" s="181" t="s">
        <v>1</v>
      </c>
      <c r="I8" s="181" t="s">
        <v>2</v>
      </c>
      <c r="J8" s="181" t="s">
        <v>3</v>
      </c>
      <c r="K8" s="181" t="s">
        <v>101</v>
      </c>
      <c r="L8" s="181" t="s">
        <v>104</v>
      </c>
      <c r="M8" s="181" t="s">
        <v>105</v>
      </c>
      <c r="N8" s="181" t="s">
        <v>4</v>
      </c>
      <c r="O8" s="181" t="s">
        <v>5</v>
      </c>
      <c r="P8" s="181" t="s">
        <v>6</v>
      </c>
      <c r="Q8" s="181" t="s">
        <v>7</v>
      </c>
      <c r="R8" s="181" t="s">
        <v>8</v>
      </c>
      <c r="S8" s="188" t="s">
        <v>9</v>
      </c>
      <c r="T8" s="181" t="s">
        <v>10</v>
      </c>
      <c r="U8" s="181" t="s">
        <v>11</v>
      </c>
      <c r="V8" s="181" t="s">
        <v>12</v>
      </c>
      <c r="W8" s="181" t="s">
        <v>13</v>
      </c>
    </row>
    <row r="9" spans="1:23" ht="38.1" customHeight="1" x14ac:dyDescent="0.25">
      <c r="A9" s="75"/>
      <c r="B9" s="448" t="s">
        <v>164</v>
      </c>
      <c r="C9" s="448"/>
      <c r="D9" s="201">
        <v>16</v>
      </c>
      <c r="E9" s="257">
        <f t="shared" si="0"/>
        <v>100</v>
      </c>
      <c r="F9" s="203" t="s">
        <v>108</v>
      </c>
      <c r="G9" s="104" t="s">
        <v>60</v>
      </c>
      <c r="H9" s="181" t="s">
        <v>1</v>
      </c>
      <c r="I9" s="181" t="s">
        <v>2</v>
      </c>
      <c r="J9" s="181" t="s">
        <v>3</v>
      </c>
      <c r="K9" s="181" t="s">
        <v>101</v>
      </c>
      <c r="L9" s="181" t="s">
        <v>104</v>
      </c>
      <c r="M9" s="181" t="s">
        <v>105</v>
      </c>
      <c r="N9" s="181" t="s">
        <v>4</v>
      </c>
      <c r="O9" s="181" t="s">
        <v>5</v>
      </c>
      <c r="P9" s="181" t="s">
        <v>6</v>
      </c>
      <c r="Q9" s="181" t="s">
        <v>7</v>
      </c>
      <c r="R9" s="181" t="s">
        <v>8</v>
      </c>
      <c r="S9" s="188" t="s">
        <v>9</v>
      </c>
      <c r="T9" s="181" t="s">
        <v>10</v>
      </c>
      <c r="U9" s="181" t="s">
        <v>11</v>
      </c>
      <c r="V9" s="264" t="s">
        <v>12</v>
      </c>
      <c r="W9" s="181" t="s">
        <v>13</v>
      </c>
    </row>
    <row r="10" spans="1:23" ht="38.1" customHeight="1" x14ac:dyDescent="0.25">
      <c r="A10" s="75"/>
      <c r="B10" s="448" t="s">
        <v>230</v>
      </c>
      <c r="C10" s="448"/>
      <c r="D10" s="201">
        <v>15</v>
      </c>
      <c r="E10" s="257">
        <f t="shared" si="0"/>
        <v>93.75</v>
      </c>
      <c r="F10" s="203" t="s">
        <v>149</v>
      </c>
      <c r="G10" s="104" t="s">
        <v>61</v>
      </c>
      <c r="H10" s="181" t="s">
        <v>1</v>
      </c>
      <c r="I10" s="181" t="s">
        <v>2</v>
      </c>
      <c r="J10" s="181" t="s">
        <v>3</v>
      </c>
      <c r="K10" s="181" t="s">
        <v>101</v>
      </c>
      <c r="L10" s="181" t="s">
        <v>104</v>
      </c>
      <c r="M10" s="181"/>
      <c r="N10" s="181" t="s">
        <v>4</v>
      </c>
      <c r="O10" s="181" t="s">
        <v>5</v>
      </c>
      <c r="P10" s="181" t="s">
        <v>6</v>
      </c>
      <c r="Q10" s="181" t="s">
        <v>7</v>
      </c>
      <c r="R10" s="181" t="s">
        <v>8</v>
      </c>
      <c r="S10" s="188" t="s">
        <v>9</v>
      </c>
      <c r="T10" s="181" t="s">
        <v>10</v>
      </c>
      <c r="U10" s="181" t="s">
        <v>11</v>
      </c>
      <c r="V10" s="264" t="s">
        <v>12</v>
      </c>
      <c r="W10" s="181" t="s">
        <v>13</v>
      </c>
    </row>
    <row r="11" spans="1:23" ht="34.5" customHeight="1" x14ac:dyDescent="0.25">
      <c r="A11" s="75"/>
      <c r="B11" s="448" t="s">
        <v>165</v>
      </c>
      <c r="C11" s="448"/>
      <c r="D11" s="201">
        <v>16</v>
      </c>
      <c r="E11" s="257">
        <f t="shared" si="0"/>
        <v>100</v>
      </c>
      <c r="F11" s="203" t="s">
        <v>108</v>
      </c>
      <c r="G11" s="104" t="s">
        <v>62</v>
      </c>
      <c r="H11" s="181" t="s">
        <v>1</v>
      </c>
      <c r="I11" s="181" t="s">
        <v>2</v>
      </c>
      <c r="J11" s="181" t="s">
        <v>3</v>
      </c>
      <c r="K11" s="181" t="s">
        <v>101</v>
      </c>
      <c r="L11" s="181"/>
      <c r="M11" s="181" t="s">
        <v>105</v>
      </c>
      <c r="N11" s="181" t="s">
        <v>4</v>
      </c>
      <c r="O11" s="181" t="s">
        <v>5</v>
      </c>
      <c r="P11" s="181" t="s">
        <v>6</v>
      </c>
      <c r="Q11" s="181" t="s">
        <v>7</v>
      </c>
      <c r="R11" s="181" t="s">
        <v>8</v>
      </c>
      <c r="S11" s="188" t="s">
        <v>9</v>
      </c>
      <c r="T11" s="181" t="s">
        <v>10</v>
      </c>
      <c r="U11" s="181" t="s">
        <v>11</v>
      </c>
      <c r="V11" s="264" t="s">
        <v>12</v>
      </c>
      <c r="W11" s="181" t="s">
        <v>13</v>
      </c>
    </row>
    <row r="12" spans="1:23" ht="35.25" customHeight="1" x14ac:dyDescent="0.25">
      <c r="A12" s="75"/>
      <c r="B12" s="448" t="s">
        <v>166</v>
      </c>
      <c r="C12" s="448"/>
      <c r="D12" s="201">
        <v>16</v>
      </c>
      <c r="E12" s="257">
        <f t="shared" si="0"/>
        <v>100</v>
      </c>
      <c r="F12" s="203" t="s">
        <v>108</v>
      </c>
      <c r="G12" s="104" t="s">
        <v>63</v>
      </c>
      <c r="H12" s="181" t="s">
        <v>1</v>
      </c>
      <c r="I12" s="181" t="s">
        <v>2</v>
      </c>
      <c r="J12" s="181" t="s">
        <v>3</v>
      </c>
      <c r="K12" s="181" t="s">
        <v>101</v>
      </c>
      <c r="L12" s="181"/>
      <c r="M12" s="181" t="s">
        <v>105</v>
      </c>
      <c r="N12" s="181" t="s">
        <v>4</v>
      </c>
      <c r="O12" s="181" t="s">
        <v>5</v>
      </c>
      <c r="P12" s="181" t="s">
        <v>6</v>
      </c>
      <c r="Q12" s="181" t="s">
        <v>7</v>
      </c>
      <c r="R12" s="181" t="s">
        <v>8</v>
      </c>
      <c r="S12" s="188" t="s">
        <v>9</v>
      </c>
      <c r="T12" s="181" t="s">
        <v>10</v>
      </c>
      <c r="U12" s="181" t="s">
        <v>11</v>
      </c>
      <c r="V12" s="181" t="s">
        <v>12</v>
      </c>
      <c r="W12" s="181" t="s">
        <v>13</v>
      </c>
    </row>
    <row r="13" spans="1:23" s="271" customFormat="1" ht="32.25" customHeight="1" x14ac:dyDescent="0.25">
      <c r="A13" s="269"/>
      <c r="B13" s="448" t="s">
        <v>167</v>
      </c>
      <c r="C13" s="448"/>
      <c r="D13" s="201">
        <v>16</v>
      </c>
      <c r="E13" s="257">
        <f t="shared" si="0"/>
        <v>100</v>
      </c>
      <c r="F13" s="203" t="s">
        <v>108</v>
      </c>
      <c r="G13" s="270" t="s">
        <v>64</v>
      </c>
      <c r="H13" s="134" t="s">
        <v>1</v>
      </c>
      <c r="I13" s="134" t="s">
        <v>2</v>
      </c>
      <c r="J13" s="134" t="s">
        <v>3</v>
      </c>
      <c r="K13" s="134" t="s">
        <v>101</v>
      </c>
      <c r="L13" s="134" t="s">
        <v>104</v>
      </c>
      <c r="M13" s="134" t="s">
        <v>105</v>
      </c>
      <c r="N13" s="134" t="s">
        <v>4</v>
      </c>
      <c r="O13" s="134" t="s">
        <v>5</v>
      </c>
      <c r="P13" s="134" t="s">
        <v>6</v>
      </c>
      <c r="Q13" s="134" t="s">
        <v>7</v>
      </c>
      <c r="R13" s="134" t="s">
        <v>8</v>
      </c>
      <c r="S13" s="191" t="s">
        <v>9</v>
      </c>
      <c r="T13" s="134" t="s">
        <v>10</v>
      </c>
      <c r="U13" s="134" t="s">
        <v>11</v>
      </c>
      <c r="V13" s="134" t="s">
        <v>12</v>
      </c>
      <c r="W13" s="134" t="s">
        <v>13</v>
      </c>
    </row>
    <row r="14" spans="1:23" ht="38.1" customHeight="1" x14ac:dyDescent="0.25">
      <c r="A14" s="75"/>
      <c r="B14" s="448" t="s">
        <v>168</v>
      </c>
      <c r="C14" s="448"/>
      <c r="D14" s="201">
        <v>10</v>
      </c>
      <c r="E14" s="257">
        <f t="shared" si="0"/>
        <v>62.5</v>
      </c>
      <c r="F14" s="268" t="s">
        <v>238</v>
      </c>
      <c r="G14" s="104" t="s">
        <v>65</v>
      </c>
      <c r="H14" s="181"/>
      <c r="I14" s="181" t="s">
        <v>2</v>
      </c>
      <c r="J14" s="181" t="s">
        <v>3</v>
      </c>
      <c r="K14" s="181" t="s">
        <v>101</v>
      </c>
      <c r="L14" s="181" t="s">
        <v>104</v>
      </c>
      <c r="M14" s="181"/>
      <c r="N14" s="181"/>
      <c r="O14" s="181"/>
      <c r="P14" s="181"/>
      <c r="Q14" s="181" t="s">
        <v>7</v>
      </c>
      <c r="R14" s="181" t="s">
        <v>8</v>
      </c>
      <c r="S14" s="188" t="s">
        <v>9</v>
      </c>
      <c r="T14" s="134" t="s">
        <v>10</v>
      </c>
      <c r="U14" s="181" t="s">
        <v>11</v>
      </c>
      <c r="V14" s="134" t="s">
        <v>12</v>
      </c>
      <c r="W14" s="181" t="s">
        <v>13</v>
      </c>
    </row>
    <row r="15" spans="1:23" ht="38.1" customHeight="1" thickBot="1" x14ac:dyDescent="0.3">
      <c r="A15" s="75"/>
      <c r="B15" s="448" t="s">
        <v>231</v>
      </c>
      <c r="C15" s="448"/>
      <c r="D15" s="253">
        <v>15</v>
      </c>
      <c r="E15" s="254">
        <f t="shared" si="0"/>
        <v>93.75</v>
      </c>
      <c r="F15" s="255" t="s">
        <v>209</v>
      </c>
      <c r="G15" s="104" t="s">
        <v>68</v>
      </c>
      <c r="H15" s="181" t="s">
        <v>1</v>
      </c>
      <c r="I15" s="181" t="s">
        <v>2</v>
      </c>
      <c r="J15" s="181" t="s">
        <v>3</v>
      </c>
      <c r="K15" s="181" t="s">
        <v>101</v>
      </c>
      <c r="L15" s="181" t="s">
        <v>104</v>
      </c>
      <c r="M15" s="181"/>
      <c r="N15" s="181" t="s">
        <v>4</v>
      </c>
      <c r="O15" s="181" t="s">
        <v>5</v>
      </c>
      <c r="P15" s="181" t="s">
        <v>6</v>
      </c>
      <c r="Q15" s="181" t="s">
        <v>7</v>
      </c>
      <c r="R15" s="181" t="s">
        <v>8</v>
      </c>
      <c r="S15" s="188" t="s">
        <v>9</v>
      </c>
      <c r="T15" s="181" t="s">
        <v>10</v>
      </c>
      <c r="U15" s="181" t="s">
        <v>11</v>
      </c>
      <c r="V15" s="181" t="s">
        <v>12</v>
      </c>
      <c r="W15" s="181" t="s">
        <v>13</v>
      </c>
    </row>
    <row r="16" spans="1:23" ht="4.1500000000000004" customHeight="1" thickTop="1" x14ac:dyDescent="0.25">
      <c r="A16" s="90"/>
      <c r="B16" s="90"/>
      <c r="C16" s="90"/>
      <c r="D16" s="90"/>
      <c r="E16" s="76"/>
      <c r="F16" s="77" t="s">
        <v>107</v>
      </c>
      <c r="G16" s="76"/>
      <c r="H16" s="393"/>
      <c r="I16" s="394"/>
      <c r="J16" s="394"/>
      <c r="K16" s="394"/>
      <c r="L16" s="394"/>
      <c r="M16" s="394"/>
      <c r="N16" s="394"/>
      <c r="O16" s="394"/>
      <c r="P16" s="394"/>
      <c r="Q16" s="88"/>
      <c r="R16" s="88"/>
      <c r="S16" s="89"/>
      <c r="T16" s="80"/>
      <c r="U16" s="88"/>
      <c r="V16" s="88"/>
      <c r="W16" s="88"/>
    </row>
    <row r="17" spans="1:24" customFormat="1" ht="16.899999999999999" customHeight="1" x14ac:dyDescent="0.25">
      <c r="A17" s="393" t="s">
        <v>183</v>
      </c>
      <c r="B17" s="394"/>
      <c r="C17" s="394"/>
      <c r="D17" s="394"/>
      <c r="E17" s="394"/>
      <c r="F17" s="394"/>
      <c r="G17" s="394"/>
      <c r="H17" s="394"/>
      <c r="I17" s="165"/>
    </row>
    <row r="18" spans="1:24" s="2" customFormat="1" ht="15" customHeight="1" x14ac:dyDescent="0.25">
      <c r="A18" s="395" t="s">
        <v>181</v>
      </c>
      <c r="B18" s="395"/>
      <c r="C18" s="395"/>
      <c r="D18" s="395"/>
      <c r="E18" s="395"/>
      <c r="F18" s="395"/>
      <c r="G18" s="395"/>
      <c r="H18" s="395"/>
      <c r="I18" s="86"/>
    </row>
    <row r="19" spans="1:24" s="2" customFormat="1" ht="2.4500000000000002" hidden="1" customHeight="1" x14ac:dyDescent="0.25">
      <c r="A19" s="42"/>
      <c r="B19" s="42"/>
      <c r="C19" s="42"/>
      <c r="D19" s="42"/>
      <c r="E19" s="42">
        <v>909953</v>
      </c>
      <c r="F19" s="42"/>
      <c r="G19" s="42"/>
      <c r="H19" s="42"/>
      <c r="I19" s="42"/>
    </row>
    <row r="20" spans="1:24" s="2" customFormat="1" ht="14.45" customHeight="1" x14ac:dyDescent="0.25">
      <c r="A20" s="395" t="s">
        <v>182</v>
      </c>
      <c r="B20" s="395"/>
      <c r="C20" s="395"/>
      <c r="D20" s="395"/>
      <c r="E20" s="395"/>
      <c r="F20" s="395"/>
      <c r="G20" s="395"/>
      <c r="H20" s="42"/>
      <c r="I20" s="42"/>
    </row>
    <row r="21" spans="1:24" ht="3.6" customHeight="1" x14ac:dyDescent="0.25">
      <c r="A21" s="42"/>
      <c r="B21" s="42"/>
      <c r="C21" s="42"/>
      <c r="D21" s="42"/>
      <c r="E21" s="42"/>
      <c r="F21" s="42"/>
      <c r="G21" s="42"/>
      <c r="H21" s="42"/>
      <c r="I21" s="42"/>
      <c r="J21" s="81"/>
      <c r="K21" s="80"/>
      <c r="L21" s="80"/>
      <c r="M21" s="80"/>
      <c r="N21" s="80"/>
      <c r="O21" s="80"/>
      <c r="P21" s="82"/>
      <c r="Q21" s="80"/>
      <c r="R21" s="80"/>
      <c r="S21" s="83"/>
      <c r="T21" s="80"/>
      <c r="U21" s="80"/>
      <c r="V21" s="80"/>
      <c r="W21" s="80"/>
    </row>
    <row r="22" spans="1:24" ht="25.9" customHeight="1" x14ac:dyDescent="0.25">
      <c r="A22" s="391" t="s">
        <v>145</v>
      </c>
      <c r="B22" s="391"/>
      <c r="C22" s="391"/>
      <c r="D22" s="438">
        <v>29</v>
      </c>
      <c r="E22" s="438"/>
      <c r="F22" s="438"/>
      <c r="G22" s="31"/>
      <c r="H22" s="80"/>
      <c r="I22" s="80"/>
      <c r="J22" s="81"/>
      <c r="K22" s="80"/>
      <c r="L22" s="80"/>
      <c r="M22" s="80"/>
      <c r="N22" s="80"/>
      <c r="O22" s="80"/>
      <c r="P22" s="82"/>
      <c r="Q22" s="80"/>
      <c r="R22" s="80"/>
      <c r="S22" s="80"/>
      <c r="T22" s="80"/>
      <c r="U22" s="80"/>
      <c r="V22" s="80"/>
      <c r="W22" s="80"/>
    </row>
    <row r="23" spans="1:24" ht="28.5" customHeight="1" x14ac:dyDescent="0.25">
      <c r="A23" s="434" t="s">
        <v>159</v>
      </c>
      <c r="B23" s="435"/>
      <c r="C23" s="435"/>
      <c r="D23" s="435"/>
      <c r="E23" s="435"/>
      <c r="F23" s="435"/>
      <c r="G23" s="78"/>
      <c r="H23" s="94"/>
      <c r="I23" s="94"/>
      <c r="J23" s="95"/>
      <c r="K23" s="95"/>
      <c r="L23" s="94"/>
      <c r="M23" s="95"/>
      <c r="N23" s="94"/>
      <c r="O23" s="95"/>
      <c r="P23" s="94"/>
      <c r="Q23" s="95"/>
      <c r="R23" s="94"/>
      <c r="S23" s="95"/>
      <c r="T23" s="94"/>
      <c r="U23" s="95"/>
      <c r="V23" s="94"/>
      <c r="W23" s="95"/>
    </row>
    <row r="24" spans="1:24" ht="21" customHeight="1" thickBot="1" x14ac:dyDescent="0.3">
      <c r="A24" s="465" t="s">
        <v>178</v>
      </c>
      <c r="B24" s="466"/>
      <c r="C24" s="31"/>
      <c r="D24" s="31"/>
      <c r="E24" s="31"/>
      <c r="G24" s="449" t="s">
        <v>33</v>
      </c>
      <c r="H24" s="92">
        <v>1</v>
      </c>
      <c r="I24" s="92">
        <v>2</v>
      </c>
      <c r="J24" s="93">
        <v>3</v>
      </c>
      <c r="K24" s="93">
        <v>4</v>
      </c>
      <c r="L24" s="92">
        <v>5</v>
      </c>
      <c r="M24" s="93">
        <v>6</v>
      </c>
      <c r="N24" s="92">
        <v>7</v>
      </c>
      <c r="O24" s="93">
        <v>8</v>
      </c>
      <c r="P24" s="92">
        <v>9</v>
      </c>
      <c r="Q24" s="93">
        <v>10</v>
      </c>
      <c r="R24" s="92">
        <v>11</v>
      </c>
      <c r="S24" s="93">
        <v>12</v>
      </c>
      <c r="T24" s="92">
        <v>13</v>
      </c>
      <c r="U24" s="93">
        <v>14</v>
      </c>
      <c r="V24" s="92">
        <v>15</v>
      </c>
      <c r="W24" s="93">
        <v>16</v>
      </c>
      <c r="X24" s="31"/>
    </row>
    <row r="25" spans="1:24" ht="44.25" customHeight="1" thickTop="1" x14ac:dyDescent="0.25">
      <c r="A25" s="50"/>
      <c r="B25" s="450" t="s">
        <v>49</v>
      </c>
      <c r="C25" s="451"/>
      <c r="D25" s="51" t="s">
        <v>19</v>
      </c>
      <c r="E25" s="55" t="s">
        <v>21</v>
      </c>
      <c r="F25" s="51" t="s">
        <v>84</v>
      </c>
      <c r="G25" s="449"/>
      <c r="H25" s="105" t="s">
        <v>1</v>
      </c>
      <c r="I25" s="105" t="s">
        <v>2</v>
      </c>
      <c r="J25" s="106" t="s">
        <v>3</v>
      </c>
      <c r="K25" s="105" t="s">
        <v>101</v>
      </c>
      <c r="L25" s="105" t="s">
        <v>104</v>
      </c>
      <c r="M25" s="105" t="s">
        <v>105</v>
      </c>
      <c r="N25" s="105" t="s">
        <v>4</v>
      </c>
      <c r="O25" s="105" t="s">
        <v>5</v>
      </c>
      <c r="P25" s="105" t="s">
        <v>6</v>
      </c>
      <c r="Q25" s="105" t="s">
        <v>7</v>
      </c>
      <c r="R25" s="105" t="s">
        <v>8</v>
      </c>
      <c r="S25" s="105" t="s">
        <v>9</v>
      </c>
      <c r="T25" s="105" t="s">
        <v>10</v>
      </c>
      <c r="U25" s="105" t="s">
        <v>11</v>
      </c>
      <c r="V25" s="105" t="s">
        <v>12</v>
      </c>
      <c r="W25" s="105" t="s">
        <v>13</v>
      </c>
      <c r="X25" s="31"/>
    </row>
    <row r="26" spans="1:24" ht="45" customHeight="1" x14ac:dyDescent="0.25">
      <c r="A26" s="75"/>
      <c r="B26" s="448" t="s">
        <v>232</v>
      </c>
      <c r="C26" s="448"/>
      <c r="D26" s="256">
        <v>15</v>
      </c>
      <c r="E26" s="272">
        <f>D26/16*100</f>
        <v>93.75</v>
      </c>
      <c r="F26" s="273" t="s">
        <v>148</v>
      </c>
      <c r="G26" s="104" t="s">
        <v>69</v>
      </c>
      <c r="H26" s="134" t="s">
        <v>1</v>
      </c>
      <c r="I26" s="134" t="s">
        <v>2</v>
      </c>
      <c r="J26" s="202" t="s">
        <v>3</v>
      </c>
      <c r="K26" s="134"/>
      <c r="L26" s="134"/>
      <c r="M26" s="134" t="s">
        <v>105</v>
      </c>
      <c r="N26" s="134" t="s">
        <v>4</v>
      </c>
      <c r="O26" s="134" t="s">
        <v>5</v>
      </c>
      <c r="P26" s="134" t="s">
        <v>6</v>
      </c>
      <c r="Q26" s="134" t="s">
        <v>7</v>
      </c>
      <c r="R26" s="134" t="s">
        <v>8</v>
      </c>
      <c r="S26" s="191" t="s">
        <v>9</v>
      </c>
      <c r="T26" s="134" t="s">
        <v>10</v>
      </c>
      <c r="U26" s="182"/>
      <c r="V26" s="181" t="s">
        <v>12</v>
      </c>
      <c r="W26" s="134" t="s">
        <v>13</v>
      </c>
    </row>
    <row r="27" spans="1:24" ht="45" customHeight="1" x14ac:dyDescent="0.25">
      <c r="A27" s="75"/>
      <c r="B27" s="448" t="s">
        <v>169</v>
      </c>
      <c r="C27" s="448"/>
      <c r="D27" s="274">
        <v>12</v>
      </c>
      <c r="E27" s="257">
        <f t="shared" ref="E27:E31" si="1">D27/16*100</f>
        <v>75</v>
      </c>
      <c r="F27" s="203" t="s">
        <v>233</v>
      </c>
      <c r="G27" s="104" t="s">
        <v>70</v>
      </c>
      <c r="H27" s="134" t="s">
        <v>1</v>
      </c>
      <c r="I27" s="134" t="s">
        <v>2</v>
      </c>
      <c r="J27" s="202" t="s">
        <v>3</v>
      </c>
      <c r="K27" s="134" t="s">
        <v>101</v>
      </c>
      <c r="L27" s="134"/>
      <c r="M27" s="134" t="s">
        <v>105</v>
      </c>
      <c r="N27" s="134" t="s">
        <v>4</v>
      </c>
      <c r="O27" s="134"/>
      <c r="P27" s="134"/>
      <c r="Q27" s="134" t="s">
        <v>7</v>
      </c>
      <c r="R27" s="134" t="s">
        <v>8</v>
      </c>
      <c r="S27" s="191" t="s">
        <v>9</v>
      </c>
      <c r="T27" s="134" t="s">
        <v>10</v>
      </c>
      <c r="U27" s="134" t="s">
        <v>11</v>
      </c>
      <c r="V27" s="182"/>
      <c r="W27" s="134" t="s">
        <v>13</v>
      </c>
    </row>
    <row r="28" spans="1:24" ht="45" customHeight="1" x14ac:dyDescent="0.25">
      <c r="A28" s="75"/>
      <c r="B28" s="448" t="s">
        <v>170</v>
      </c>
      <c r="C28" s="448"/>
      <c r="D28" s="201">
        <v>16</v>
      </c>
      <c r="E28" s="257">
        <f t="shared" si="1"/>
        <v>100</v>
      </c>
      <c r="F28" s="203" t="s">
        <v>108</v>
      </c>
      <c r="G28" s="104" t="s">
        <v>71</v>
      </c>
      <c r="H28" s="134" t="s">
        <v>1</v>
      </c>
      <c r="I28" s="134" t="s">
        <v>2</v>
      </c>
      <c r="J28" s="202" t="s">
        <v>3</v>
      </c>
      <c r="K28" s="134" t="s">
        <v>101</v>
      </c>
      <c r="L28" s="134" t="s">
        <v>104</v>
      </c>
      <c r="M28" s="134" t="s">
        <v>105</v>
      </c>
      <c r="N28" s="134" t="s">
        <v>4</v>
      </c>
      <c r="O28" s="134" t="s">
        <v>5</v>
      </c>
      <c r="P28" s="134" t="s">
        <v>6</v>
      </c>
      <c r="Q28" s="134" t="s">
        <v>7</v>
      </c>
      <c r="R28" s="134" t="s">
        <v>8</v>
      </c>
      <c r="S28" s="191" t="s">
        <v>9</v>
      </c>
      <c r="T28" s="134" t="s">
        <v>10</v>
      </c>
      <c r="U28" s="134" t="s">
        <v>11</v>
      </c>
      <c r="V28" s="134" t="s">
        <v>12</v>
      </c>
      <c r="W28" s="134" t="s">
        <v>13</v>
      </c>
    </row>
    <row r="29" spans="1:24" ht="45" customHeight="1" x14ac:dyDescent="0.25">
      <c r="A29" s="75"/>
      <c r="B29" s="448" t="s">
        <v>171</v>
      </c>
      <c r="C29" s="448"/>
      <c r="D29" s="201">
        <v>11</v>
      </c>
      <c r="E29" s="257">
        <f t="shared" si="1"/>
        <v>68.75</v>
      </c>
      <c r="F29" s="203" t="s">
        <v>234</v>
      </c>
      <c r="G29" s="104" t="s">
        <v>72</v>
      </c>
      <c r="H29" s="181" t="s">
        <v>1</v>
      </c>
      <c r="I29" s="134" t="s">
        <v>2</v>
      </c>
      <c r="J29" s="202" t="s">
        <v>3</v>
      </c>
      <c r="K29" s="134" t="s">
        <v>101</v>
      </c>
      <c r="L29" s="134"/>
      <c r="M29" s="134" t="s">
        <v>105</v>
      </c>
      <c r="N29" s="134" t="s">
        <v>4</v>
      </c>
      <c r="O29" s="134" t="s">
        <v>5</v>
      </c>
      <c r="P29" s="134"/>
      <c r="Q29" s="134" t="s">
        <v>7</v>
      </c>
      <c r="R29" s="134"/>
      <c r="S29" s="182"/>
      <c r="T29" s="182"/>
      <c r="U29" s="134" t="s">
        <v>11</v>
      </c>
      <c r="V29" s="134" t="s">
        <v>12</v>
      </c>
      <c r="W29" s="182"/>
    </row>
    <row r="30" spans="1:24" ht="45" customHeight="1" x14ac:dyDescent="0.25">
      <c r="A30" s="75"/>
      <c r="B30" s="448" t="s">
        <v>172</v>
      </c>
      <c r="C30" s="448"/>
      <c r="D30" s="201">
        <v>14</v>
      </c>
      <c r="E30" s="257">
        <f t="shared" si="1"/>
        <v>87.5</v>
      </c>
      <c r="F30" s="203" t="s">
        <v>210</v>
      </c>
      <c r="G30" s="104" t="s">
        <v>73</v>
      </c>
      <c r="H30" s="134"/>
      <c r="I30" s="134" t="s">
        <v>2</v>
      </c>
      <c r="J30" s="202" t="s">
        <v>3</v>
      </c>
      <c r="K30" s="134" t="s">
        <v>101</v>
      </c>
      <c r="L30" s="134" t="s">
        <v>104</v>
      </c>
      <c r="M30" s="134" t="s">
        <v>105</v>
      </c>
      <c r="N30" s="134" t="s">
        <v>4</v>
      </c>
      <c r="O30" s="134" t="s">
        <v>5</v>
      </c>
      <c r="P30" s="134" t="s">
        <v>6</v>
      </c>
      <c r="Q30" s="134" t="s">
        <v>7</v>
      </c>
      <c r="R30" s="134" t="s">
        <v>8</v>
      </c>
      <c r="S30" s="191" t="s">
        <v>9</v>
      </c>
      <c r="T30" s="134" t="s">
        <v>10</v>
      </c>
      <c r="U30" s="134" t="s">
        <v>11</v>
      </c>
      <c r="V30" s="134" t="s">
        <v>12</v>
      </c>
      <c r="W30" s="182"/>
    </row>
    <row r="31" spans="1:24" ht="45" customHeight="1" thickBot="1" x14ac:dyDescent="0.3">
      <c r="A31" s="75"/>
      <c r="B31" s="448" t="s">
        <v>30</v>
      </c>
      <c r="C31" s="448"/>
      <c r="D31" s="201">
        <v>4</v>
      </c>
      <c r="E31" s="257">
        <f t="shared" si="1"/>
        <v>25</v>
      </c>
      <c r="F31" s="203" t="s">
        <v>235</v>
      </c>
      <c r="G31" s="104">
        <v>18</v>
      </c>
      <c r="H31" s="184"/>
      <c r="I31" s="134" t="s">
        <v>2</v>
      </c>
      <c r="J31" s="202" t="s">
        <v>3</v>
      </c>
      <c r="K31" s="105"/>
      <c r="L31" s="134"/>
      <c r="M31" s="105"/>
      <c r="N31" s="134" t="s">
        <v>4</v>
      </c>
      <c r="O31" s="134"/>
      <c r="P31" s="134"/>
      <c r="Q31" s="134" t="s">
        <v>7</v>
      </c>
      <c r="R31" s="134"/>
      <c r="S31" s="182"/>
      <c r="T31" s="182"/>
      <c r="U31" s="134" t="s">
        <v>11</v>
      </c>
      <c r="V31" s="182"/>
      <c r="W31" s="134"/>
    </row>
    <row r="32" spans="1:24" ht="46.15" customHeight="1" thickTop="1" x14ac:dyDescent="0.25">
      <c r="A32" s="454" t="s">
        <v>111</v>
      </c>
      <c r="B32" s="454"/>
      <c r="C32" s="454"/>
      <c r="D32" s="454"/>
      <c r="E32" s="454"/>
      <c r="F32" s="454"/>
      <c r="H32" s="108"/>
      <c r="I32" s="108"/>
      <c r="J32" s="108"/>
      <c r="K32" s="164"/>
      <c r="L32" s="164"/>
      <c r="M32" s="164"/>
      <c r="N32" s="164"/>
      <c r="O32" s="164"/>
      <c r="P32" s="164"/>
      <c r="Q32" s="164"/>
      <c r="R32" s="108"/>
      <c r="S32" s="108"/>
      <c r="T32" s="108"/>
      <c r="U32" s="108"/>
      <c r="V32" s="108"/>
      <c r="W32" s="108"/>
    </row>
    <row r="33" spans="1:20" customFormat="1" ht="16.899999999999999" customHeight="1" x14ac:dyDescent="0.25">
      <c r="A33" s="393" t="s">
        <v>183</v>
      </c>
      <c r="B33" s="394"/>
      <c r="C33" s="394"/>
      <c r="D33" s="394"/>
      <c r="E33" s="394"/>
      <c r="F33" s="394"/>
      <c r="G33" s="394"/>
      <c r="H33" s="394"/>
      <c r="I33" s="165"/>
    </row>
    <row r="34" spans="1:20" s="2" customFormat="1" ht="15" customHeight="1" x14ac:dyDescent="0.25">
      <c r="A34" s="395" t="s">
        <v>181</v>
      </c>
      <c r="B34" s="395"/>
      <c r="C34" s="395"/>
      <c r="D34" s="395"/>
      <c r="E34" s="395"/>
      <c r="F34" s="395"/>
      <c r="G34" s="395"/>
      <c r="H34" s="395"/>
      <c r="I34" s="86"/>
    </row>
    <row r="35" spans="1:20" s="2" customFormat="1" ht="2.4500000000000002" hidden="1" customHeight="1" x14ac:dyDescent="0.25">
      <c r="A35" s="42"/>
      <c r="B35" s="42"/>
      <c r="C35" s="42"/>
      <c r="D35" s="42"/>
      <c r="E35" s="42"/>
      <c r="F35" s="42"/>
      <c r="G35" s="42"/>
      <c r="H35" s="42"/>
      <c r="I35" s="42"/>
    </row>
    <row r="36" spans="1:20" s="2" customFormat="1" ht="15" customHeight="1" x14ac:dyDescent="0.25">
      <c r="A36" s="395" t="s">
        <v>182</v>
      </c>
      <c r="B36" s="395"/>
      <c r="C36" s="395"/>
      <c r="D36" s="395"/>
      <c r="E36" s="395"/>
      <c r="F36" s="395"/>
      <c r="G36" s="395"/>
      <c r="H36" s="42"/>
      <c r="I36" s="42"/>
    </row>
    <row r="37" spans="1:20" ht="19.149999999999999" customHeight="1" x14ac:dyDescent="0.25">
      <c r="A37" s="87"/>
      <c r="B37" s="42"/>
      <c r="C37" s="42"/>
      <c r="D37" s="87"/>
      <c r="E37" s="87"/>
      <c r="F37" s="87"/>
      <c r="G37" s="87"/>
      <c r="H37" s="87"/>
      <c r="I37" s="87"/>
      <c r="S37" s="84"/>
    </row>
    <row r="38" spans="1:20" ht="57" customHeight="1" x14ac:dyDescent="0.2">
      <c r="B38" s="4"/>
      <c r="C38" s="4"/>
      <c r="D38" s="5"/>
      <c r="E38" s="5"/>
      <c r="F38" s="32"/>
      <c r="J38" s="109"/>
      <c r="K38" s="109"/>
      <c r="L38" s="109"/>
      <c r="M38" s="109"/>
      <c r="N38" s="109"/>
      <c r="O38" s="109"/>
      <c r="P38" s="109"/>
      <c r="Q38" s="109"/>
      <c r="R38" s="109"/>
      <c r="S38" s="109"/>
      <c r="T38" s="109"/>
    </row>
    <row r="39" spans="1:20" ht="23.45" customHeight="1" thickBot="1" x14ac:dyDescent="0.3">
      <c r="A39" s="391" t="s">
        <v>145</v>
      </c>
      <c r="B39" s="391"/>
      <c r="C39" s="391"/>
      <c r="D39" s="438">
        <v>30</v>
      </c>
      <c r="E39" s="438"/>
      <c r="F39" s="438"/>
    </row>
    <row r="40" spans="1:20" ht="16.5" thickTop="1" x14ac:dyDescent="0.25">
      <c r="A40" s="456"/>
      <c r="B40" s="456"/>
      <c r="C40" s="456"/>
      <c r="D40" s="456"/>
      <c r="E40" s="456"/>
    </row>
    <row r="41" spans="1:20" x14ac:dyDescent="0.25">
      <c r="D41" s="109"/>
      <c r="E41" s="109"/>
      <c r="F41" s="109"/>
      <c r="G41" s="109"/>
      <c r="H41" s="109"/>
      <c r="I41" s="109"/>
    </row>
    <row r="42" spans="1:20" x14ac:dyDescent="0.25">
      <c r="B42" s="457"/>
      <c r="C42" s="457"/>
      <c r="D42" s="457"/>
      <c r="E42" s="457"/>
      <c r="F42" s="457"/>
      <c r="G42" s="457"/>
      <c r="H42" s="457"/>
      <c r="I42" s="457"/>
      <c r="J42" s="457"/>
      <c r="K42" s="457"/>
      <c r="L42" s="457"/>
      <c r="M42" s="457"/>
      <c r="N42" s="457"/>
      <c r="O42" s="457"/>
      <c r="P42" s="457"/>
      <c r="Q42" s="457"/>
    </row>
    <row r="43" spans="1:20" x14ac:dyDescent="0.25">
      <c r="B43" s="452"/>
      <c r="C43" s="452"/>
      <c r="D43" s="452"/>
      <c r="E43" s="452"/>
      <c r="F43" s="452"/>
      <c r="G43" s="452"/>
      <c r="H43" s="452"/>
      <c r="I43" s="452"/>
      <c r="J43" s="452"/>
      <c r="K43" s="452"/>
      <c r="L43" s="452"/>
      <c r="M43" s="452"/>
      <c r="N43" s="452"/>
      <c r="O43" s="452"/>
      <c r="P43" s="452"/>
      <c r="Q43" s="452"/>
    </row>
    <row r="44" spans="1:20" x14ac:dyDescent="0.25">
      <c r="B44" s="452"/>
      <c r="C44" s="452"/>
      <c r="D44" s="452"/>
      <c r="E44" s="452"/>
      <c r="F44" s="452"/>
      <c r="G44" s="452"/>
      <c r="H44" s="452"/>
      <c r="I44" s="452"/>
      <c r="J44" s="452"/>
      <c r="K44" s="452"/>
      <c r="L44" s="452"/>
      <c r="M44" s="452"/>
      <c r="N44" s="452"/>
      <c r="O44" s="452"/>
      <c r="P44" s="452"/>
      <c r="Q44" s="452"/>
    </row>
    <row r="45" spans="1:20" x14ac:dyDescent="0.25">
      <c r="B45" s="452"/>
      <c r="C45" s="452"/>
      <c r="D45" s="452"/>
      <c r="E45" s="452"/>
      <c r="F45" s="452"/>
      <c r="G45" s="452"/>
      <c r="H45" s="452"/>
      <c r="I45" s="452"/>
      <c r="J45" s="452"/>
      <c r="K45" s="452"/>
      <c r="L45" s="452"/>
      <c r="M45" s="452"/>
      <c r="N45" s="452"/>
      <c r="O45" s="452"/>
      <c r="P45" s="157"/>
      <c r="Q45" s="157"/>
    </row>
    <row r="46" spans="1:20" x14ac:dyDescent="0.25">
      <c r="B46" s="453"/>
      <c r="C46" s="453"/>
      <c r="D46" s="453"/>
      <c r="E46" s="453"/>
      <c r="F46" s="453"/>
      <c r="G46" s="453"/>
      <c r="H46" s="453"/>
      <c r="I46" s="453"/>
      <c r="J46" s="453"/>
      <c r="K46" s="453"/>
      <c r="L46" s="453"/>
      <c r="M46" s="453"/>
      <c r="N46" s="453"/>
      <c r="O46" s="453"/>
      <c r="P46" s="453"/>
      <c r="Q46" s="453"/>
    </row>
    <row r="47" spans="1:20" x14ac:dyDescent="0.25">
      <c r="B47" s="453"/>
      <c r="C47" s="453"/>
      <c r="D47" s="453"/>
      <c r="E47" s="453"/>
      <c r="F47" s="453"/>
      <c r="G47" s="453"/>
      <c r="H47" s="453"/>
      <c r="I47" s="453"/>
      <c r="J47" s="453"/>
      <c r="K47" s="453"/>
      <c r="L47" s="453"/>
      <c r="M47" s="453"/>
      <c r="N47" s="453"/>
      <c r="O47" s="453"/>
      <c r="P47" s="453"/>
      <c r="Q47" s="453"/>
    </row>
    <row r="48" spans="1:20" x14ac:dyDescent="0.25">
      <c r="B48" s="452"/>
      <c r="C48" s="452"/>
      <c r="D48" s="452"/>
      <c r="E48" s="452"/>
      <c r="F48" s="452"/>
      <c r="G48" s="452"/>
      <c r="H48" s="452"/>
      <c r="I48" s="452"/>
      <c r="J48" s="452"/>
      <c r="K48" s="452"/>
      <c r="L48" s="452"/>
      <c r="M48" s="452"/>
      <c r="N48" s="452"/>
      <c r="O48" s="452"/>
      <c r="P48" s="452"/>
      <c r="Q48" s="452"/>
    </row>
    <row r="49" spans="2:17" ht="15.6" customHeight="1" x14ac:dyDescent="0.25">
      <c r="B49" s="158"/>
      <c r="C49" s="158"/>
      <c r="D49" s="158"/>
      <c r="E49" s="158"/>
      <c r="F49" s="158"/>
      <c r="G49" s="158"/>
      <c r="H49" s="158"/>
      <c r="I49" s="158"/>
      <c r="J49" s="158"/>
      <c r="K49" s="158"/>
      <c r="L49" s="158"/>
      <c r="M49" s="158"/>
      <c r="N49" s="158"/>
      <c r="O49" s="158"/>
      <c r="P49" s="158"/>
      <c r="Q49" s="158"/>
    </row>
    <row r="50" spans="2:17" ht="15.6" customHeight="1" x14ac:dyDescent="0.25">
      <c r="B50" s="158"/>
      <c r="C50" s="158"/>
      <c r="D50" s="158"/>
      <c r="E50" s="158"/>
      <c r="F50" s="158"/>
      <c r="G50" s="158"/>
      <c r="H50" s="158"/>
      <c r="I50" s="158"/>
      <c r="J50" s="158"/>
      <c r="K50" s="158"/>
      <c r="L50" s="158"/>
      <c r="M50" s="158"/>
      <c r="N50" s="158"/>
      <c r="O50" s="158"/>
      <c r="P50" s="158"/>
      <c r="Q50" s="158"/>
    </row>
    <row r="51" spans="2:17" ht="15.6" customHeight="1" x14ac:dyDescent="0.25">
      <c r="B51" s="158"/>
      <c r="C51" s="158"/>
      <c r="D51" s="158"/>
      <c r="E51" s="158"/>
      <c r="F51" s="158"/>
      <c r="G51" s="158"/>
      <c r="H51" s="158"/>
      <c r="I51" s="158"/>
      <c r="J51" s="158"/>
      <c r="K51" s="158"/>
      <c r="L51" s="158"/>
      <c r="M51" s="158"/>
      <c r="N51" s="158"/>
      <c r="O51" s="158"/>
      <c r="P51" s="158"/>
      <c r="Q51" s="158"/>
    </row>
    <row r="52" spans="2:17" x14ac:dyDescent="0.25">
      <c r="B52" s="158"/>
      <c r="C52" s="158"/>
      <c r="D52" s="158"/>
      <c r="E52" s="158"/>
      <c r="F52" s="158"/>
      <c r="G52" s="158"/>
      <c r="H52" s="158"/>
      <c r="I52" s="158"/>
      <c r="J52" s="158"/>
      <c r="K52" s="158"/>
      <c r="L52" s="158"/>
      <c r="M52" s="158"/>
      <c r="N52" s="158"/>
      <c r="O52" s="158"/>
      <c r="P52" s="158"/>
      <c r="Q52" s="158"/>
    </row>
    <row r="53" spans="2:17" ht="15.6" customHeight="1" x14ac:dyDescent="0.25">
      <c r="B53" s="158"/>
      <c r="C53" s="158"/>
      <c r="D53" s="158"/>
      <c r="E53" s="158"/>
      <c r="F53" s="158"/>
      <c r="G53" s="158"/>
      <c r="H53" s="158"/>
      <c r="I53" s="158"/>
      <c r="J53" s="158"/>
      <c r="K53" s="158"/>
      <c r="L53" s="158"/>
      <c r="M53" s="158"/>
      <c r="N53" s="158"/>
      <c r="O53" s="158"/>
      <c r="P53" s="158"/>
      <c r="Q53" s="158"/>
    </row>
    <row r="54" spans="2:17" ht="15.6" customHeight="1" x14ac:dyDescent="0.25">
      <c r="B54" s="158"/>
      <c r="C54" s="158"/>
      <c r="D54" s="158"/>
      <c r="E54" s="158"/>
      <c r="F54" s="158"/>
      <c r="G54" s="158"/>
      <c r="H54" s="158"/>
      <c r="I54" s="158"/>
      <c r="J54" s="158"/>
      <c r="K54" s="158"/>
      <c r="L54" s="158"/>
      <c r="M54" s="158"/>
      <c r="N54" s="158"/>
      <c r="O54" s="158"/>
      <c r="P54" s="158"/>
      <c r="Q54" s="158"/>
    </row>
    <row r="55" spans="2:17" ht="15.6" customHeight="1" x14ac:dyDescent="0.25">
      <c r="B55" s="159"/>
      <c r="C55" s="159"/>
      <c r="D55" s="159"/>
      <c r="E55" s="159"/>
      <c r="F55" s="159"/>
      <c r="G55" s="159"/>
      <c r="H55" s="159"/>
      <c r="I55" s="159"/>
      <c r="J55" s="159"/>
      <c r="K55" s="159"/>
      <c r="L55" s="159"/>
      <c r="M55" s="159"/>
      <c r="N55" s="159"/>
      <c r="O55" s="159"/>
      <c r="P55" s="159"/>
      <c r="Q55" s="159"/>
    </row>
    <row r="56" spans="2:17" ht="15.6" customHeight="1" x14ac:dyDescent="0.25">
      <c r="B56" s="158"/>
      <c r="C56" s="158"/>
      <c r="D56" s="158"/>
      <c r="E56" s="158"/>
      <c r="F56" s="158"/>
      <c r="G56" s="158"/>
      <c r="H56" s="158"/>
      <c r="I56" s="158"/>
      <c r="J56" s="158"/>
      <c r="K56" s="158"/>
      <c r="L56" s="158"/>
      <c r="M56" s="158"/>
      <c r="N56" s="158"/>
      <c r="O56" s="158"/>
      <c r="P56" s="158"/>
      <c r="Q56" s="158"/>
    </row>
    <row r="57" spans="2:17" ht="15.6" customHeight="1" x14ac:dyDescent="0.25">
      <c r="B57" s="158"/>
      <c r="C57" s="158"/>
      <c r="D57" s="158"/>
      <c r="E57" s="158"/>
      <c r="F57" s="158"/>
      <c r="G57" s="158"/>
      <c r="H57" s="158"/>
      <c r="I57" s="158"/>
      <c r="J57" s="158"/>
      <c r="K57" s="158"/>
      <c r="L57" s="158"/>
      <c r="M57" s="158"/>
      <c r="N57" s="158"/>
      <c r="O57" s="158"/>
      <c r="P57" s="158"/>
      <c r="Q57" s="158"/>
    </row>
    <row r="58" spans="2:17" ht="15.6" customHeight="1" x14ac:dyDescent="0.25">
      <c r="B58" s="160"/>
      <c r="C58" s="160"/>
      <c r="D58" s="160"/>
      <c r="E58" s="160"/>
      <c r="F58" s="160"/>
      <c r="G58" s="160"/>
      <c r="H58" s="160"/>
      <c r="I58" s="160"/>
      <c r="J58" s="160"/>
      <c r="K58" s="160"/>
      <c r="L58" s="160"/>
      <c r="M58" s="160"/>
      <c r="N58" s="160"/>
      <c r="O58" s="160"/>
      <c r="P58" s="160"/>
      <c r="Q58" s="160"/>
    </row>
  </sheetData>
  <mergeCells count="47">
    <mergeCell ref="B4:C4"/>
    <mergeCell ref="B5:C5"/>
    <mergeCell ref="B6:C6"/>
    <mergeCell ref="B12:C12"/>
    <mergeCell ref="B13:C13"/>
    <mergeCell ref="B7:C7"/>
    <mergeCell ref="B9:C9"/>
    <mergeCell ref="B10:C10"/>
    <mergeCell ref="B11:C11"/>
    <mergeCell ref="B8:C8"/>
    <mergeCell ref="H1:J1"/>
    <mergeCell ref="K1:W1"/>
    <mergeCell ref="A1:F1"/>
    <mergeCell ref="A2:B2"/>
    <mergeCell ref="B3:C3"/>
    <mergeCell ref="B48:Q48"/>
    <mergeCell ref="B42:Q42"/>
    <mergeCell ref="B43:Q43"/>
    <mergeCell ref="B44:Q44"/>
    <mergeCell ref="B45:O45"/>
    <mergeCell ref="B46:Q46"/>
    <mergeCell ref="B47:Q47"/>
    <mergeCell ref="H16:P16"/>
    <mergeCell ref="B14:C14"/>
    <mergeCell ref="B15:C15"/>
    <mergeCell ref="A22:C22"/>
    <mergeCell ref="A40:E40"/>
    <mergeCell ref="B28:C28"/>
    <mergeCell ref="B29:C29"/>
    <mergeCell ref="B30:C30"/>
    <mergeCell ref="B31:C31"/>
    <mergeCell ref="D39:F39"/>
    <mergeCell ref="A39:C39"/>
    <mergeCell ref="A32:F32"/>
    <mergeCell ref="B26:C26"/>
    <mergeCell ref="A36:G36"/>
    <mergeCell ref="A17:H17"/>
    <mergeCell ref="A18:H18"/>
    <mergeCell ref="A20:G20"/>
    <mergeCell ref="A33:H33"/>
    <mergeCell ref="A34:H34"/>
    <mergeCell ref="B27:C27"/>
    <mergeCell ref="G24:G25"/>
    <mergeCell ref="A23:F23"/>
    <mergeCell ref="B25:C25"/>
    <mergeCell ref="A24:B24"/>
    <mergeCell ref="D22:F22"/>
  </mergeCells>
  <printOptions horizontalCentered="1"/>
  <pageMargins left="0.70866141732283472" right="0.70866141732283472" top="0.51181102362204722" bottom="0.23622047244094491" header="0.31496062992125984" footer="0.31496062992125984"/>
  <pageSetup paperSize="9" scale="9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sheetPr>
  <dimension ref="A1:AC26"/>
  <sheetViews>
    <sheetView rightToLeft="1" view="pageBreakPreview" zoomScale="130" zoomScaleNormal="80" zoomScaleSheetLayoutView="130" zoomScalePageLayoutView="80" workbookViewId="0">
      <selection activeCell="F8" sqref="F8"/>
    </sheetView>
  </sheetViews>
  <sheetFormatPr defaultColWidth="9" defaultRowHeight="14.25" x14ac:dyDescent="0.25"/>
  <cols>
    <col min="1" max="1" width="11.7109375" style="14" customWidth="1"/>
    <col min="2" max="3" width="8.7109375" style="14" customWidth="1"/>
    <col min="4" max="4" width="8.5703125" style="14" customWidth="1"/>
    <col min="5" max="5" width="8.7109375" style="14" customWidth="1"/>
    <col min="6" max="6" width="11.28515625" style="14" customWidth="1"/>
    <col min="7" max="7" width="13" style="14" customWidth="1"/>
    <col min="8" max="8" width="11.7109375" style="14" customWidth="1"/>
    <col min="9" max="9" width="13.28515625" style="14" customWidth="1"/>
    <col min="10" max="10" width="35.5703125" style="14" customWidth="1"/>
    <col min="11" max="16384" width="9" style="14"/>
  </cols>
  <sheetData>
    <row r="1" spans="1:29" ht="29.25" customHeight="1" x14ac:dyDescent="0.25">
      <c r="A1" s="419" t="s">
        <v>184</v>
      </c>
      <c r="B1" s="419"/>
      <c r="C1" s="419"/>
      <c r="D1" s="419"/>
      <c r="E1" s="419"/>
      <c r="F1" s="419"/>
      <c r="G1" s="419"/>
      <c r="H1" s="419"/>
      <c r="I1" s="419"/>
      <c r="J1" s="419"/>
    </row>
    <row r="2" spans="1:29" ht="22.5" customHeight="1" thickBot="1" x14ac:dyDescent="0.3">
      <c r="A2" s="166" t="s">
        <v>176</v>
      </c>
      <c r="B2" s="166"/>
      <c r="C2" s="166"/>
      <c r="D2" s="166"/>
      <c r="E2" s="166"/>
      <c r="F2" s="166"/>
      <c r="G2" s="166"/>
      <c r="H2" s="166"/>
      <c r="I2" s="166"/>
      <c r="J2" s="166"/>
    </row>
    <row r="3" spans="1:29" ht="36.6" customHeight="1" thickTop="1" x14ac:dyDescent="0.25">
      <c r="A3" s="387" t="s">
        <v>0</v>
      </c>
      <c r="B3" s="472" t="s">
        <v>78</v>
      </c>
      <c r="C3" s="472"/>
      <c r="D3" s="472"/>
      <c r="E3" s="472"/>
      <c r="F3" s="470" t="s">
        <v>340</v>
      </c>
      <c r="G3" s="470" t="s">
        <v>341</v>
      </c>
      <c r="H3" s="470" t="s">
        <v>342</v>
      </c>
      <c r="I3" s="470" t="s">
        <v>113</v>
      </c>
      <c r="J3" s="470" t="s">
        <v>110</v>
      </c>
    </row>
    <row r="4" spans="1:29" ht="28.9" customHeight="1" x14ac:dyDescent="0.25">
      <c r="A4" s="388"/>
      <c r="B4" s="47" t="s">
        <v>79</v>
      </c>
      <c r="C4" s="47" t="s">
        <v>80</v>
      </c>
      <c r="D4" s="47" t="s">
        <v>81</v>
      </c>
      <c r="E4" s="47" t="s">
        <v>14</v>
      </c>
      <c r="F4" s="471"/>
      <c r="G4" s="471"/>
      <c r="H4" s="471"/>
      <c r="I4" s="471"/>
      <c r="J4" s="471"/>
    </row>
    <row r="5" spans="1:29" s="23" customFormat="1" ht="39.950000000000003" customHeight="1" x14ac:dyDescent="0.25">
      <c r="A5" s="110" t="s">
        <v>23</v>
      </c>
      <c r="B5" s="180">
        <v>0</v>
      </c>
      <c r="C5" s="180">
        <v>0</v>
      </c>
      <c r="D5" s="180">
        <v>2</v>
      </c>
      <c r="E5" s="180">
        <f>SUM(B5:D5)</f>
        <v>2</v>
      </c>
      <c r="F5" s="180"/>
      <c r="G5" s="180"/>
      <c r="H5" s="180"/>
      <c r="I5" s="180"/>
      <c r="J5" s="345" t="s">
        <v>297</v>
      </c>
      <c r="K5" s="14"/>
      <c r="L5" s="14"/>
      <c r="M5" s="14"/>
      <c r="N5" s="14"/>
      <c r="O5" s="14"/>
      <c r="P5" s="14"/>
      <c r="Q5" s="14"/>
      <c r="R5" s="14"/>
      <c r="S5" s="14"/>
      <c r="T5" s="14"/>
      <c r="U5" s="14"/>
      <c r="V5" s="14"/>
      <c r="W5" s="14"/>
      <c r="X5" s="14"/>
      <c r="Y5" s="14"/>
      <c r="Z5" s="14"/>
      <c r="AA5" s="14"/>
      <c r="AB5" s="14"/>
      <c r="AC5" s="14"/>
    </row>
    <row r="6" spans="1:29" ht="39.950000000000003" customHeight="1" x14ac:dyDescent="0.25">
      <c r="A6" s="110" t="s">
        <v>24</v>
      </c>
      <c r="B6" s="180">
        <v>1</v>
      </c>
      <c r="C6" s="180">
        <v>0</v>
      </c>
      <c r="D6" s="180">
        <v>0</v>
      </c>
      <c r="E6" s="180">
        <f>SUM(B6:D6)</f>
        <v>1</v>
      </c>
      <c r="F6" s="180">
        <v>250</v>
      </c>
      <c r="G6" s="180">
        <v>0.68500000000000005</v>
      </c>
      <c r="H6" s="275">
        <v>171.3</v>
      </c>
      <c r="I6" s="275">
        <v>5</v>
      </c>
      <c r="J6" s="180" t="s">
        <v>311</v>
      </c>
    </row>
    <row r="7" spans="1:29" ht="39.950000000000003" customHeight="1" thickBot="1" x14ac:dyDescent="0.3">
      <c r="A7" s="110" t="s">
        <v>11</v>
      </c>
      <c r="B7" s="180">
        <v>0</v>
      </c>
      <c r="C7" s="180">
        <v>1</v>
      </c>
      <c r="D7" s="180">
        <v>0</v>
      </c>
      <c r="E7" s="180">
        <f>SUM(B7:D7)</f>
        <v>1</v>
      </c>
      <c r="F7" s="180"/>
      <c r="G7" s="180"/>
      <c r="H7" s="180"/>
      <c r="I7" s="180"/>
      <c r="J7" s="262" t="s">
        <v>312</v>
      </c>
    </row>
    <row r="8" spans="1:29" ht="35.25" customHeight="1" thickTop="1" thickBot="1" x14ac:dyDescent="0.3">
      <c r="A8" s="187" t="s">
        <v>53</v>
      </c>
      <c r="B8" s="135">
        <f>SUM(B5:B7)</f>
        <v>1</v>
      </c>
      <c r="C8" s="135">
        <f>SUM(C5:C7)</f>
        <v>1</v>
      </c>
      <c r="D8" s="135">
        <f>SUM(D5:D7)</f>
        <v>2</v>
      </c>
      <c r="E8" s="135">
        <f>SUM(B8:D8)</f>
        <v>4</v>
      </c>
      <c r="F8" s="135">
        <f>SUM(F5:F7)</f>
        <v>250</v>
      </c>
      <c r="G8" s="346">
        <f>SUM(G5:G7)</f>
        <v>0.68500000000000005</v>
      </c>
      <c r="H8" s="276">
        <f>SUM(H5:H7)</f>
        <v>171.3</v>
      </c>
      <c r="I8" s="276">
        <v>5</v>
      </c>
      <c r="J8" s="343"/>
    </row>
    <row r="9" spans="1:29" ht="6" customHeight="1" thickTop="1" x14ac:dyDescent="0.25"/>
    <row r="10" spans="1:29" ht="23.25" customHeight="1" x14ac:dyDescent="0.25">
      <c r="A10" s="393" t="s">
        <v>183</v>
      </c>
      <c r="B10" s="393"/>
      <c r="C10" s="393"/>
      <c r="D10" s="393"/>
      <c r="E10" s="393"/>
      <c r="F10" s="393"/>
    </row>
    <row r="11" spans="1:29" ht="18.75" customHeight="1" x14ac:dyDescent="0.25">
      <c r="A11" s="395" t="s">
        <v>319</v>
      </c>
      <c r="B11" s="395"/>
      <c r="C11" s="395"/>
      <c r="D11" s="395"/>
      <c r="E11" s="42"/>
      <c r="F11" s="42"/>
      <c r="G11" s="42"/>
      <c r="H11" s="42"/>
      <c r="I11" s="42"/>
      <c r="J11" s="42"/>
    </row>
    <row r="12" spans="1:29" ht="18.75" customHeight="1" x14ac:dyDescent="0.25">
      <c r="A12" s="42"/>
      <c r="B12" s="42"/>
      <c r="C12" s="42"/>
      <c r="D12" s="42"/>
      <c r="E12" s="42"/>
      <c r="F12" s="42"/>
      <c r="G12" s="42"/>
      <c r="H12" s="42"/>
      <c r="I12" s="42"/>
      <c r="J12" s="42"/>
    </row>
    <row r="13" spans="1:29" ht="18.75" customHeight="1" x14ac:dyDescent="0.25">
      <c r="A13" s="42"/>
      <c r="B13" s="42"/>
      <c r="C13" s="42"/>
      <c r="D13" s="42"/>
      <c r="E13" s="42"/>
      <c r="F13" s="42"/>
      <c r="G13" s="42"/>
      <c r="H13" s="42"/>
      <c r="I13" s="42"/>
      <c r="J13" s="42"/>
    </row>
    <row r="14" spans="1:29" ht="18.75" customHeight="1" x14ac:dyDescent="0.25">
      <c r="A14" s="42"/>
      <c r="B14" s="42"/>
      <c r="C14" s="42"/>
      <c r="D14" s="42"/>
      <c r="E14" s="42"/>
      <c r="F14" s="42"/>
      <c r="G14" s="42"/>
      <c r="H14" s="42"/>
      <c r="I14" s="42"/>
      <c r="J14" s="42"/>
    </row>
    <row r="15" spans="1:29" ht="18.75" customHeight="1" x14ac:dyDescent="0.25">
      <c r="A15" s="42"/>
      <c r="B15" s="42"/>
      <c r="C15" s="42"/>
      <c r="D15" s="42"/>
      <c r="E15" s="42"/>
      <c r="F15" s="42"/>
      <c r="G15" s="42"/>
      <c r="H15" s="42"/>
      <c r="I15" s="42"/>
      <c r="J15" s="42"/>
    </row>
    <row r="16" spans="1:29" ht="18.75" customHeight="1" x14ac:dyDescent="0.25">
      <c r="A16" s="42"/>
      <c r="B16" s="42"/>
      <c r="C16" s="42"/>
      <c r="D16" s="42"/>
      <c r="E16" s="42"/>
      <c r="F16" s="42"/>
      <c r="G16" s="42"/>
      <c r="H16" s="42"/>
      <c r="I16" s="42"/>
      <c r="J16" s="42"/>
    </row>
    <row r="17" spans="1:10" ht="18.75" customHeight="1" x14ac:dyDescent="0.25">
      <c r="A17" s="42"/>
      <c r="B17" s="42"/>
      <c r="C17" s="42"/>
      <c r="D17" s="42"/>
      <c r="E17" s="42"/>
      <c r="F17" s="42"/>
      <c r="G17" s="42"/>
      <c r="H17" s="42"/>
      <c r="I17" s="42"/>
      <c r="J17" s="42"/>
    </row>
    <row r="18" spans="1:10" ht="18.75" customHeight="1" x14ac:dyDescent="0.25">
      <c r="A18" s="42"/>
      <c r="B18" s="42"/>
      <c r="C18" s="42"/>
      <c r="D18" s="42"/>
      <c r="E18" s="42"/>
      <c r="F18" s="42"/>
      <c r="G18" s="42"/>
      <c r="H18" s="42"/>
      <c r="I18" s="42"/>
      <c r="J18" s="42"/>
    </row>
    <row r="19" spans="1:10" ht="2.25" customHeight="1" x14ac:dyDescent="0.25">
      <c r="A19" s="42"/>
      <c r="B19" s="42"/>
      <c r="C19" s="42"/>
      <c r="D19" s="42"/>
      <c r="E19" s="42"/>
      <c r="F19" s="42"/>
      <c r="G19" s="42"/>
      <c r="H19" s="42"/>
      <c r="I19" s="42"/>
      <c r="J19" s="42"/>
    </row>
    <row r="20" spans="1:10" ht="18.75" customHeight="1" x14ac:dyDescent="0.25">
      <c r="A20" s="42"/>
      <c r="B20" s="42"/>
      <c r="C20" s="42"/>
      <c r="D20" s="42"/>
      <c r="E20" s="42"/>
      <c r="F20" s="42"/>
      <c r="G20" s="42"/>
      <c r="H20" s="42"/>
      <c r="I20" s="42"/>
      <c r="J20" s="42"/>
    </row>
    <row r="21" spans="1:10" ht="18.75" customHeight="1" x14ac:dyDescent="0.25">
      <c r="A21" s="42"/>
      <c r="B21" s="42"/>
      <c r="C21" s="42"/>
      <c r="D21" s="42"/>
      <c r="E21" s="42"/>
      <c r="F21" s="42"/>
      <c r="G21" s="42"/>
      <c r="H21" s="42"/>
      <c r="I21" s="42"/>
      <c r="J21" s="42"/>
    </row>
    <row r="22" spans="1:10" ht="18.75" customHeight="1" x14ac:dyDescent="0.25">
      <c r="A22" s="42"/>
      <c r="B22" s="42"/>
      <c r="C22" s="42"/>
      <c r="D22" s="42"/>
      <c r="E22" s="42"/>
      <c r="F22" s="42"/>
      <c r="G22" s="42"/>
      <c r="H22" s="42"/>
      <c r="I22" s="42"/>
      <c r="J22" s="42"/>
    </row>
    <row r="23" spans="1:10" ht="18.75" customHeight="1" x14ac:dyDescent="0.25">
      <c r="A23" s="42"/>
      <c r="B23" s="42"/>
      <c r="C23" s="42"/>
      <c r="D23" s="42"/>
      <c r="E23" s="42"/>
      <c r="F23" s="42"/>
      <c r="G23" s="42"/>
      <c r="H23" s="42"/>
      <c r="I23" s="42"/>
      <c r="J23" s="42"/>
    </row>
    <row r="24" spans="1:10" ht="23.45" customHeight="1" x14ac:dyDescent="0.25">
      <c r="A24" s="42"/>
      <c r="B24" s="42"/>
      <c r="C24" s="42"/>
      <c r="D24" s="42"/>
      <c r="E24" s="42"/>
      <c r="F24" s="42"/>
      <c r="G24" s="42"/>
      <c r="H24" s="42"/>
      <c r="I24" s="42"/>
      <c r="J24" s="42"/>
    </row>
    <row r="25" spans="1:10" ht="3.75" customHeight="1" x14ac:dyDescent="0.25"/>
    <row r="26" spans="1:10" ht="21" customHeight="1" x14ac:dyDescent="0.25">
      <c r="A26" s="391" t="s">
        <v>145</v>
      </c>
      <c r="B26" s="391"/>
      <c r="C26" s="391"/>
      <c r="D26" s="391"/>
      <c r="E26" s="391"/>
      <c r="F26" s="179"/>
      <c r="G26" s="179"/>
      <c r="H26" s="179"/>
      <c r="I26" s="179" t="s">
        <v>213</v>
      </c>
      <c r="J26" s="374">
        <v>31</v>
      </c>
    </row>
  </sheetData>
  <mergeCells count="11">
    <mergeCell ref="A26:E26"/>
    <mergeCell ref="A11:D11"/>
    <mergeCell ref="A1:J1"/>
    <mergeCell ref="H3:H4"/>
    <mergeCell ref="I3:I4"/>
    <mergeCell ref="F3:F4"/>
    <mergeCell ref="G3:G4"/>
    <mergeCell ref="J3:J4"/>
    <mergeCell ref="A3:A4"/>
    <mergeCell ref="B3:E3"/>
    <mergeCell ref="A10:F10"/>
  </mergeCells>
  <printOptions horizontalCentered="1"/>
  <pageMargins left="0.70866141732283472" right="0.70866141732283472" top="0.59055118110236227" bottom="0.23622047244094491"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V30"/>
  <sheetViews>
    <sheetView rightToLeft="1" view="pageBreakPreview" zoomScale="110" zoomScaleSheetLayoutView="110" workbookViewId="0">
      <selection activeCell="Q1" sqref="Q1"/>
    </sheetView>
  </sheetViews>
  <sheetFormatPr defaultColWidth="9" defaultRowHeight="15" x14ac:dyDescent="0.25"/>
  <cols>
    <col min="1" max="1" width="13" customWidth="1"/>
    <col min="2" max="2" width="8.42578125" customWidth="1"/>
    <col min="3" max="3" width="12.5703125" customWidth="1"/>
    <col min="4" max="4" width="12.85546875" customWidth="1"/>
    <col min="5" max="5" width="12.140625" customWidth="1"/>
    <col min="6" max="6" width="0.5703125" customWidth="1"/>
    <col min="7" max="7" width="12.5703125" customWidth="1"/>
    <col min="8" max="8" width="12.85546875" customWidth="1"/>
    <col min="9" max="9" width="12.42578125" customWidth="1"/>
    <col min="10" max="10" width="0.5703125" customWidth="1"/>
    <col min="11" max="11" width="13.140625" customWidth="1"/>
    <col min="12" max="13" width="12.85546875" customWidth="1"/>
    <col min="14" max="14" width="10.42578125" style="299" customWidth="1"/>
    <col min="15" max="19" width="10.85546875" style="299" customWidth="1"/>
    <col min="20" max="22" width="9" style="300"/>
  </cols>
  <sheetData>
    <row r="1" spans="1:22" ht="22.5" customHeight="1" x14ac:dyDescent="0.25">
      <c r="A1" s="396" t="s">
        <v>252</v>
      </c>
      <c r="B1" s="397"/>
      <c r="C1" s="397"/>
      <c r="D1" s="397"/>
      <c r="E1" s="397"/>
      <c r="F1" s="397"/>
      <c r="G1" s="397"/>
      <c r="H1" s="397"/>
      <c r="I1" s="397"/>
      <c r="J1" s="397"/>
      <c r="K1" s="397"/>
      <c r="L1" s="397"/>
      <c r="M1" s="397"/>
      <c r="Q1" s="473"/>
    </row>
    <row r="2" spans="1:22" ht="18" customHeight="1" thickBot="1" x14ac:dyDescent="0.3">
      <c r="A2" s="56" t="s">
        <v>253</v>
      </c>
      <c r="B2" s="6"/>
      <c r="C2" s="6"/>
      <c r="D2" s="6"/>
      <c r="E2" s="6"/>
      <c r="F2" s="6"/>
      <c r="G2" s="6"/>
      <c r="H2" s="6"/>
      <c r="I2" s="6"/>
      <c r="J2" s="6"/>
      <c r="K2" s="6"/>
      <c r="L2" s="6"/>
      <c r="M2" s="6"/>
    </row>
    <row r="3" spans="1:22" ht="24.75" customHeight="1" thickTop="1" thickBot="1" x14ac:dyDescent="0.3">
      <c r="A3" s="387" t="s">
        <v>0</v>
      </c>
      <c r="B3" s="387" t="s">
        <v>20</v>
      </c>
      <c r="C3" s="398" t="s">
        <v>254</v>
      </c>
      <c r="D3" s="398"/>
      <c r="E3" s="398"/>
      <c r="F3" s="399"/>
      <c r="G3" s="398" t="s">
        <v>255</v>
      </c>
      <c r="H3" s="398"/>
      <c r="I3" s="398"/>
      <c r="J3" s="401"/>
      <c r="K3" s="398" t="s">
        <v>14</v>
      </c>
      <c r="L3" s="398"/>
      <c r="M3" s="398"/>
      <c r="N3" s="404" t="s">
        <v>256</v>
      </c>
      <c r="O3" s="404"/>
      <c r="Q3" s="299">
        <f>P2</f>
        <v>0</v>
      </c>
      <c r="T3" s="405" t="s">
        <v>257</v>
      </c>
      <c r="U3" s="406"/>
      <c r="V3" s="407"/>
    </row>
    <row r="4" spans="1:22" ht="37.15" customHeight="1" thickBot="1" x14ac:dyDescent="0.3">
      <c r="A4" s="388"/>
      <c r="B4" s="388"/>
      <c r="C4" s="47" t="s">
        <v>258</v>
      </c>
      <c r="D4" s="47" t="s">
        <v>259</v>
      </c>
      <c r="E4" s="47" t="s">
        <v>260</v>
      </c>
      <c r="F4" s="400"/>
      <c r="G4" s="47" t="s">
        <v>258</v>
      </c>
      <c r="H4" s="47" t="s">
        <v>259</v>
      </c>
      <c r="I4" s="47" t="s">
        <v>260</v>
      </c>
      <c r="J4" s="402"/>
      <c r="K4" s="47" t="s">
        <v>261</v>
      </c>
      <c r="L4" s="47" t="s">
        <v>259</v>
      </c>
      <c r="M4" s="47" t="s">
        <v>280</v>
      </c>
      <c r="N4" s="408" t="s">
        <v>254</v>
      </c>
      <c r="O4" s="409"/>
      <c r="P4" s="301"/>
      <c r="Q4" s="301"/>
      <c r="R4" s="301"/>
      <c r="S4" s="301"/>
      <c r="T4" s="302" t="s">
        <v>262</v>
      </c>
      <c r="U4" s="302" t="s">
        <v>263</v>
      </c>
      <c r="V4" s="302" t="s">
        <v>14</v>
      </c>
    </row>
    <row r="5" spans="1:22" s="2" customFormat="1" ht="23.25" customHeight="1" x14ac:dyDescent="0.25">
      <c r="A5" s="110" t="s">
        <v>1</v>
      </c>
      <c r="B5" s="30">
        <v>31</v>
      </c>
      <c r="C5" s="279">
        <v>2635141</v>
      </c>
      <c r="D5" s="39">
        <f>E5/C5*100</f>
        <v>90.969087439916279</v>
      </c>
      <c r="E5" s="279">
        <v>2397163.7204550845</v>
      </c>
      <c r="F5" s="167"/>
      <c r="G5" s="279">
        <v>1710304</v>
      </c>
      <c r="H5" s="39">
        <f>I5/G5*100</f>
        <v>0</v>
      </c>
      <c r="I5" s="30">
        <v>0</v>
      </c>
      <c r="J5" s="167"/>
      <c r="K5" s="279">
        <f t="shared" ref="K5:K20" si="0">C5+G5</f>
        <v>4345445</v>
      </c>
      <c r="L5" s="39">
        <f t="shared" ref="L5:L21" si="1">M5/K5*100</f>
        <v>55.164976669940238</v>
      </c>
      <c r="M5" s="279">
        <f t="shared" ref="M5:M20" si="2">E5+I5</f>
        <v>2397163.7204550845</v>
      </c>
      <c r="N5" s="303">
        <f>E5/C5*100</f>
        <v>90.969087439916279</v>
      </c>
      <c r="O5" s="303">
        <f>I5/G5*100</f>
        <v>0</v>
      </c>
      <c r="P5" s="303"/>
      <c r="Q5" s="303"/>
      <c r="R5" s="303"/>
      <c r="S5" s="303"/>
      <c r="T5" s="304">
        <v>2635141</v>
      </c>
      <c r="U5" s="304">
        <v>1710304</v>
      </c>
      <c r="V5" s="304">
        <f>SUM(T5:U5)</f>
        <v>4345445</v>
      </c>
    </row>
    <row r="6" spans="1:22" ht="23.25" customHeight="1" x14ac:dyDescent="0.25">
      <c r="A6" s="110" t="s">
        <v>279</v>
      </c>
      <c r="B6" s="30">
        <v>12</v>
      </c>
      <c r="C6" s="279">
        <v>1376000</v>
      </c>
      <c r="D6" s="39">
        <f>E6/C6*100</f>
        <v>100</v>
      </c>
      <c r="E6" s="279">
        <v>1376000</v>
      </c>
      <c r="F6" s="305"/>
      <c r="G6" s="279">
        <v>485546</v>
      </c>
      <c r="H6" s="39">
        <f>I6/G6*100</f>
        <v>4.9693756315488748</v>
      </c>
      <c r="I6" s="279">
        <v>24128.604603960299</v>
      </c>
      <c r="J6" s="172"/>
      <c r="K6" s="279">
        <f t="shared" si="0"/>
        <v>1861546</v>
      </c>
      <c r="L6" s="39">
        <f t="shared" si="1"/>
        <v>75.213215499588003</v>
      </c>
      <c r="M6" s="279">
        <f t="shared" si="2"/>
        <v>1400128.6046039604</v>
      </c>
      <c r="N6" s="306">
        <v>100</v>
      </c>
      <c r="O6" s="307">
        <v>5</v>
      </c>
      <c r="P6" s="307"/>
      <c r="Q6" s="307"/>
      <c r="R6" s="307"/>
      <c r="S6" s="307"/>
      <c r="T6" s="304">
        <v>1376000</v>
      </c>
      <c r="U6" s="304">
        <v>485546</v>
      </c>
      <c r="V6" s="304">
        <f>SUM(T6:U6)</f>
        <v>1861546</v>
      </c>
    </row>
    <row r="7" spans="1:22" ht="23.25" customHeight="1" x14ac:dyDescent="0.25">
      <c r="A7" s="110" t="s">
        <v>3</v>
      </c>
      <c r="B7" s="30">
        <v>22</v>
      </c>
      <c r="C7" s="279">
        <v>938452</v>
      </c>
      <c r="D7" s="39">
        <f>E7/C7*100</f>
        <v>84.574370982827702</v>
      </c>
      <c r="E7" s="279">
        <v>793689.87597576622</v>
      </c>
      <c r="F7" s="305"/>
      <c r="G7" s="279">
        <v>938129</v>
      </c>
      <c r="H7" s="39">
        <f>I7/G7*100</f>
        <v>25.732848773425417</v>
      </c>
      <c r="I7" s="279">
        <v>241407.31686964812</v>
      </c>
      <c r="J7" s="172"/>
      <c r="K7" s="279">
        <f t="shared" si="0"/>
        <v>1876581</v>
      </c>
      <c r="L7" s="39">
        <f t="shared" si="1"/>
        <v>55.15867382465315</v>
      </c>
      <c r="M7" s="279">
        <f t="shared" si="2"/>
        <v>1035097.1928454144</v>
      </c>
      <c r="N7" s="308">
        <f t="shared" ref="N7:N21" si="3">E7/C7*100</f>
        <v>84.574370982827702</v>
      </c>
      <c r="O7" s="309">
        <f>I7/G7*100</f>
        <v>25.732848773425417</v>
      </c>
      <c r="P7" s="309"/>
      <c r="Q7" s="309"/>
      <c r="R7" s="309"/>
      <c r="S7" s="309"/>
      <c r="T7" s="304"/>
      <c r="U7" s="304"/>
      <c r="V7" s="304"/>
    </row>
    <row r="8" spans="1:22" ht="23.25" customHeight="1" x14ac:dyDescent="0.25">
      <c r="A8" s="110" t="s">
        <v>15</v>
      </c>
      <c r="B8" s="30">
        <v>21</v>
      </c>
      <c r="C8" s="279">
        <v>1032334</v>
      </c>
      <c r="D8" s="39">
        <f>E8/C8*100</f>
        <v>93.691488239504423</v>
      </c>
      <c r="E8" s="279">
        <v>967209.08820240549</v>
      </c>
      <c r="F8" s="167"/>
      <c r="G8" s="279">
        <v>1031669</v>
      </c>
      <c r="H8" s="39">
        <f>I8/G8*100</f>
        <v>27.317866743611962</v>
      </c>
      <c r="I8" s="279">
        <v>281829.96265515412</v>
      </c>
      <c r="J8" s="167"/>
      <c r="K8" s="279">
        <f t="shared" si="0"/>
        <v>2064003</v>
      </c>
      <c r="L8" s="39">
        <f t="shared" si="1"/>
        <v>60.515369931999111</v>
      </c>
      <c r="M8" s="279">
        <f t="shared" si="2"/>
        <v>1249039.0508575595</v>
      </c>
      <c r="N8" s="310">
        <f t="shared" si="3"/>
        <v>93.691488239504423</v>
      </c>
      <c r="O8" s="309">
        <f>I8/G8*100</f>
        <v>27.317866743611962</v>
      </c>
      <c r="P8" s="309"/>
      <c r="Q8" s="309"/>
      <c r="R8" s="309"/>
      <c r="S8" s="309"/>
      <c r="T8" s="304"/>
      <c r="U8" s="304"/>
      <c r="V8" s="304"/>
    </row>
    <row r="9" spans="1:22" ht="23.25" customHeight="1" x14ac:dyDescent="0.25">
      <c r="A9" s="110" t="s">
        <v>23</v>
      </c>
      <c r="B9" s="30">
        <v>15</v>
      </c>
      <c r="C9" s="311">
        <v>6363562</v>
      </c>
      <c r="D9" s="39">
        <v>98.75</v>
      </c>
      <c r="E9" s="311">
        <f>D9*C9/100</f>
        <v>6284017.4749999996</v>
      </c>
      <c r="F9" s="305"/>
      <c r="G9" s="311">
        <v>0</v>
      </c>
      <c r="H9" s="312">
        <v>0</v>
      </c>
      <c r="I9" s="311">
        <v>0</v>
      </c>
      <c r="J9" s="172"/>
      <c r="K9" s="279">
        <f t="shared" si="0"/>
        <v>6363562</v>
      </c>
      <c r="L9" s="39">
        <f t="shared" si="1"/>
        <v>98.75</v>
      </c>
      <c r="M9" s="279">
        <f t="shared" si="2"/>
        <v>6284017.4749999996</v>
      </c>
      <c r="N9" s="310">
        <f t="shared" si="3"/>
        <v>98.75</v>
      </c>
      <c r="O9" s="309">
        <v>0</v>
      </c>
      <c r="P9" s="309"/>
      <c r="Q9" s="309"/>
      <c r="R9" s="309"/>
      <c r="S9" s="309"/>
      <c r="T9" s="304"/>
      <c r="U9" s="304"/>
      <c r="V9" s="304"/>
    </row>
    <row r="10" spans="1:22" ht="23.25" customHeight="1" x14ac:dyDescent="0.25">
      <c r="A10" s="110" t="s">
        <v>24</v>
      </c>
      <c r="B10" s="30">
        <v>16</v>
      </c>
      <c r="C10" s="279">
        <v>1921194</v>
      </c>
      <c r="D10" s="39">
        <v>82</v>
      </c>
      <c r="E10" s="311">
        <f>D10*C10/100</f>
        <v>1575379.08</v>
      </c>
      <c r="F10" s="279"/>
      <c r="G10" s="279">
        <v>1213724</v>
      </c>
      <c r="H10" s="39">
        <v>22.5</v>
      </c>
      <c r="I10" s="279">
        <f>H10*G10/100</f>
        <v>273087.90000000002</v>
      </c>
      <c r="J10" s="30"/>
      <c r="K10" s="279">
        <f t="shared" si="0"/>
        <v>3134918</v>
      </c>
      <c r="L10" s="39">
        <f t="shared" si="1"/>
        <v>58.963806389832207</v>
      </c>
      <c r="M10" s="279">
        <f t="shared" si="2"/>
        <v>1848466.98</v>
      </c>
      <c r="N10" s="310">
        <f t="shared" si="3"/>
        <v>82</v>
      </c>
      <c r="O10" s="309">
        <f t="shared" ref="O10:O21" si="4">I10/G10*100</f>
        <v>22.5</v>
      </c>
      <c r="P10" s="309"/>
      <c r="Q10" s="309"/>
      <c r="R10" s="309"/>
      <c r="S10" s="309"/>
      <c r="T10" s="304"/>
      <c r="U10" s="304"/>
      <c r="V10" s="304"/>
    </row>
    <row r="11" spans="1:22" s="2" customFormat="1" ht="23.25" customHeight="1" x14ac:dyDescent="0.25">
      <c r="A11" s="140" t="s">
        <v>4</v>
      </c>
      <c r="B11" s="171">
        <v>16</v>
      </c>
      <c r="C11" s="313">
        <v>1161372</v>
      </c>
      <c r="D11" s="314">
        <f t="shared" ref="D11:D20" si="5">E11/C11*100</f>
        <v>89.885514695477838</v>
      </c>
      <c r="E11" s="311">
        <v>1043905.1997291649</v>
      </c>
      <c r="F11" s="311">
        <v>820611.28861332324</v>
      </c>
      <c r="G11" s="313">
        <v>1244401</v>
      </c>
      <c r="H11" s="315">
        <f>I11/G11*100</f>
        <v>0</v>
      </c>
      <c r="I11" s="313">
        <v>0</v>
      </c>
      <c r="J11" s="171"/>
      <c r="K11" s="313">
        <f t="shared" si="0"/>
        <v>2405773</v>
      </c>
      <c r="L11" s="314">
        <f t="shared" si="1"/>
        <v>43.391674930642452</v>
      </c>
      <c r="M11" s="279">
        <f t="shared" si="2"/>
        <v>1043905.1997291649</v>
      </c>
      <c r="N11" s="316">
        <f t="shared" si="3"/>
        <v>89.885514695477838</v>
      </c>
      <c r="O11" s="317">
        <f t="shared" si="4"/>
        <v>0</v>
      </c>
      <c r="P11" s="317"/>
      <c r="Q11" s="317"/>
      <c r="R11" s="317"/>
      <c r="S11" s="317"/>
      <c r="T11" s="304"/>
      <c r="U11" s="304"/>
      <c r="V11" s="304"/>
    </row>
    <row r="12" spans="1:22" ht="23.25" customHeight="1" x14ac:dyDescent="0.25">
      <c r="A12" s="126" t="s">
        <v>25</v>
      </c>
      <c r="B12" s="30">
        <v>7</v>
      </c>
      <c r="C12" s="279">
        <v>949318.99999999977</v>
      </c>
      <c r="D12" s="314">
        <f t="shared" si="5"/>
        <v>83.347555954358995</v>
      </c>
      <c r="E12" s="279">
        <v>791234.18471036106</v>
      </c>
      <c r="F12" s="279"/>
      <c r="G12" s="279">
        <v>470498</v>
      </c>
      <c r="H12" s="39">
        <f>I12/G12*100</f>
        <v>46.514054246065527</v>
      </c>
      <c r="I12" s="279">
        <v>218847.69494665338</v>
      </c>
      <c r="J12" s="30"/>
      <c r="K12" s="279">
        <f t="shared" si="0"/>
        <v>1419816.9999999998</v>
      </c>
      <c r="L12" s="314">
        <f t="shared" si="1"/>
        <v>71.141694997102775</v>
      </c>
      <c r="M12" s="279">
        <f t="shared" si="2"/>
        <v>1010081.8796570145</v>
      </c>
      <c r="N12" s="310">
        <f t="shared" si="3"/>
        <v>83.347555954358995</v>
      </c>
      <c r="O12" s="309">
        <f t="shared" si="4"/>
        <v>46.514054246065527</v>
      </c>
      <c r="P12" s="309"/>
      <c r="Q12" s="309"/>
      <c r="R12" s="309"/>
      <c r="S12" s="309"/>
      <c r="T12" s="304"/>
      <c r="U12" s="304"/>
      <c r="V12" s="304"/>
    </row>
    <row r="13" spans="1:22" s="320" customFormat="1" ht="23.25" customHeight="1" x14ac:dyDescent="0.25">
      <c r="A13" s="141" t="s">
        <v>6</v>
      </c>
      <c r="B13" s="30">
        <v>19</v>
      </c>
      <c r="C13" s="311">
        <v>966704</v>
      </c>
      <c r="D13" s="39">
        <f t="shared" si="5"/>
        <v>92.961241935629516</v>
      </c>
      <c r="E13" s="311">
        <v>898660.04424140789</v>
      </c>
      <c r="F13" s="305"/>
      <c r="G13" s="311">
        <v>639521</v>
      </c>
      <c r="H13" s="39">
        <f t="shared" ref="H13:H15" si="6">I13/G13*100</f>
        <v>13.237563739110991</v>
      </c>
      <c r="I13" s="311">
        <v>84657</v>
      </c>
      <c r="J13" s="172"/>
      <c r="K13" s="279">
        <f>C13+G13</f>
        <v>1606225</v>
      </c>
      <c r="L13" s="314">
        <f t="shared" si="1"/>
        <v>61.219134569652937</v>
      </c>
      <c r="M13" s="279">
        <f>E13+I13</f>
        <v>983317.04424140789</v>
      </c>
      <c r="N13" s="318">
        <f t="shared" si="3"/>
        <v>92.961241935629516</v>
      </c>
      <c r="O13" s="319">
        <f t="shared" si="4"/>
        <v>13.237563739110991</v>
      </c>
      <c r="P13" s="319"/>
      <c r="Q13" s="319"/>
      <c r="R13" s="319"/>
      <c r="S13" s="319"/>
      <c r="T13" s="304"/>
      <c r="U13" s="304"/>
      <c r="V13" s="304"/>
    </row>
    <row r="14" spans="1:22" ht="23.25" customHeight="1" x14ac:dyDescent="0.25">
      <c r="A14" s="110" t="s">
        <v>7</v>
      </c>
      <c r="B14" s="30">
        <v>20</v>
      </c>
      <c r="C14" s="279">
        <v>838031.99999999965</v>
      </c>
      <c r="D14" s="39">
        <f t="shared" si="5"/>
        <v>66.059135357633409</v>
      </c>
      <c r="E14" s="279">
        <v>553596.69322028209</v>
      </c>
      <c r="F14" s="172"/>
      <c r="G14" s="279">
        <v>1020414.9999999999</v>
      </c>
      <c r="H14" s="39">
        <f>I14/G14*100</f>
        <v>37.308448033398179</v>
      </c>
      <c r="I14" s="279">
        <v>380701</v>
      </c>
      <c r="J14" s="172"/>
      <c r="K14" s="279">
        <f>C14+G14</f>
        <v>1858446.9999999995</v>
      </c>
      <c r="L14" s="314">
        <f t="shared" si="1"/>
        <v>50.27303405586936</v>
      </c>
      <c r="M14" s="279">
        <f t="shared" si="2"/>
        <v>934297.69322028209</v>
      </c>
      <c r="N14" s="310">
        <f t="shared" si="3"/>
        <v>66.059135357633409</v>
      </c>
      <c r="O14" s="309">
        <f t="shared" si="4"/>
        <v>37.308448033398179</v>
      </c>
      <c r="P14" s="309"/>
      <c r="Q14" s="309"/>
      <c r="R14" s="309"/>
      <c r="S14" s="309"/>
      <c r="T14" s="304"/>
      <c r="U14" s="304"/>
      <c r="V14" s="304"/>
    </row>
    <row r="15" spans="1:22" ht="23.25" customHeight="1" x14ac:dyDescent="0.25">
      <c r="A15" s="110" t="s">
        <v>116</v>
      </c>
      <c r="B15" s="30">
        <v>10</v>
      </c>
      <c r="C15" s="279">
        <v>1224375.0000000002</v>
      </c>
      <c r="D15" s="39">
        <f t="shared" si="5"/>
        <v>95.273068011343781</v>
      </c>
      <c r="E15" s="279">
        <v>1166499.6264638905</v>
      </c>
      <c r="F15" s="305"/>
      <c r="G15" s="279">
        <v>490040</v>
      </c>
      <c r="H15" s="39">
        <f t="shared" si="6"/>
        <v>22.966900661170516</v>
      </c>
      <c r="I15" s="279">
        <v>112547</v>
      </c>
      <c r="J15" s="172"/>
      <c r="K15" s="279">
        <f t="shared" si="0"/>
        <v>1714415.0000000002</v>
      </c>
      <c r="L15" s="39">
        <f t="shared" si="1"/>
        <v>74.605426717795311</v>
      </c>
      <c r="M15" s="279">
        <f t="shared" si="2"/>
        <v>1279046.6264638905</v>
      </c>
      <c r="N15" s="310">
        <f t="shared" si="3"/>
        <v>95.273068011343781</v>
      </c>
      <c r="O15" s="309">
        <f t="shared" si="4"/>
        <v>22.966900661170516</v>
      </c>
      <c r="P15" s="309"/>
      <c r="Q15" s="309"/>
      <c r="R15" s="309"/>
      <c r="S15" s="309"/>
      <c r="T15" s="304"/>
      <c r="U15" s="304"/>
      <c r="V15" s="304"/>
    </row>
    <row r="16" spans="1:22" s="11" customFormat="1" ht="23.25" customHeight="1" x14ac:dyDescent="0.25">
      <c r="A16" s="126" t="s">
        <v>264</v>
      </c>
      <c r="B16" s="30">
        <v>15</v>
      </c>
      <c r="C16" s="279">
        <v>861623.00000000012</v>
      </c>
      <c r="D16" s="39">
        <f t="shared" si="5"/>
        <v>77.264565169239603</v>
      </c>
      <c r="E16" s="279">
        <v>665729.26434815733</v>
      </c>
      <c r="F16" s="279"/>
      <c r="G16" s="279">
        <v>642439.99999999988</v>
      </c>
      <c r="H16" s="312">
        <v>0</v>
      </c>
      <c r="I16" s="279">
        <v>0</v>
      </c>
      <c r="J16" s="30"/>
      <c r="K16" s="279">
        <f t="shared" si="0"/>
        <v>1504063</v>
      </c>
      <c r="L16" s="39">
        <f t="shared" si="1"/>
        <v>44.262059790591039</v>
      </c>
      <c r="M16" s="279">
        <f t="shared" si="2"/>
        <v>665729.26434815733</v>
      </c>
      <c r="N16" s="310">
        <f t="shared" si="3"/>
        <v>77.264565169239603</v>
      </c>
      <c r="O16" s="309">
        <f t="shared" si="4"/>
        <v>0</v>
      </c>
      <c r="P16" s="309"/>
      <c r="Q16" s="309"/>
      <c r="R16" s="309"/>
      <c r="S16" s="309"/>
      <c r="T16" s="304">
        <v>861623.00000000012</v>
      </c>
      <c r="U16" s="304">
        <v>642439.99999999988</v>
      </c>
      <c r="V16" s="304">
        <f>SUM(T16:U16)</f>
        <v>1504063</v>
      </c>
    </row>
    <row r="17" spans="1:22" ht="24" customHeight="1" x14ac:dyDescent="0.25">
      <c r="A17" s="110" t="s">
        <v>10</v>
      </c>
      <c r="B17" s="30">
        <v>12</v>
      </c>
      <c r="C17" s="279">
        <v>440650</v>
      </c>
      <c r="D17" s="39">
        <f t="shared" si="5"/>
        <v>98.862286588912511</v>
      </c>
      <c r="E17" s="279">
        <v>435636.66585404298</v>
      </c>
      <c r="F17" s="279"/>
      <c r="G17" s="279">
        <v>508099</v>
      </c>
      <c r="H17" s="312">
        <f>I17/G17*100</f>
        <v>3.6096438826859312</v>
      </c>
      <c r="I17" s="279">
        <v>18340.564471488389</v>
      </c>
      <c r="J17" s="30"/>
      <c r="K17" s="279">
        <f t="shared" si="0"/>
        <v>948749</v>
      </c>
      <c r="L17" s="39">
        <f t="shared" si="1"/>
        <v>47.850087886841663</v>
      </c>
      <c r="M17" s="279">
        <f t="shared" si="2"/>
        <v>453977.23032553139</v>
      </c>
      <c r="N17" s="310" t="b">
        <f>O19=E17/C17*100</f>
        <v>0</v>
      </c>
      <c r="O17" s="309">
        <f t="shared" si="4"/>
        <v>3.6096438826859312</v>
      </c>
      <c r="P17" s="309"/>
      <c r="Q17" s="309"/>
      <c r="R17" s="309"/>
      <c r="S17" s="309"/>
      <c r="T17" s="304"/>
      <c r="U17" s="304"/>
      <c r="V17" s="304"/>
    </row>
    <row r="18" spans="1:22" ht="23.25" customHeight="1" x14ac:dyDescent="0.25">
      <c r="A18" s="110" t="s">
        <v>11</v>
      </c>
      <c r="B18" s="30">
        <v>20</v>
      </c>
      <c r="C18" s="279">
        <v>1566706</v>
      </c>
      <c r="D18" s="39">
        <f t="shared" si="5"/>
        <v>99.999999999999986</v>
      </c>
      <c r="E18" s="279">
        <v>1566705.9999999998</v>
      </c>
      <c r="F18" s="305"/>
      <c r="G18" s="279">
        <v>874181</v>
      </c>
      <c r="H18" s="312">
        <f>I18/G18*100</f>
        <v>0</v>
      </c>
      <c r="I18" s="279">
        <v>0</v>
      </c>
      <c r="J18" s="172"/>
      <c r="K18" s="279">
        <f t="shared" si="0"/>
        <v>2440887</v>
      </c>
      <c r="L18" s="39">
        <f t="shared" si="1"/>
        <v>64.185929131500146</v>
      </c>
      <c r="M18" s="279">
        <f t="shared" si="2"/>
        <v>1566705.9999999998</v>
      </c>
      <c r="N18" s="310">
        <f t="shared" si="3"/>
        <v>99.999999999999986</v>
      </c>
      <c r="O18" s="309">
        <f t="shared" si="4"/>
        <v>0</v>
      </c>
      <c r="P18" s="309"/>
      <c r="Q18" s="309"/>
      <c r="R18" s="309"/>
      <c r="S18" s="309"/>
      <c r="T18" s="304"/>
      <c r="U18" s="304"/>
      <c r="V18" s="304"/>
    </row>
    <row r="19" spans="1:22" ht="23.25" customHeight="1" x14ac:dyDescent="0.25">
      <c r="A19" s="110" t="s">
        <v>12</v>
      </c>
      <c r="B19" s="30">
        <v>15</v>
      </c>
      <c r="C19" s="279">
        <v>957466</v>
      </c>
      <c r="D19" s="39">
        <f t="shared" si="5"/>
        <v>95.000031332705277</v>
      </c>
      <c r="E19" s="279">
        <v>909593</v>
      </c>
      <c r="F19" s="305"/>
      <c r="G19" s="279">
        <v>338810</v>
      </c>
      <c r="H19" s="312">
        <f>I19/G19*100</f>
        <v>45.705557687199317</v>
      </c>
      <c r="I19" s="279">
        <v>154855</v>
      </c>
      <c r="J19" s="172"/>
      <c r="K19" s="279">
        <f t="shared" si="0"/>
        <v>1296276</v>
      </c>
      <c r="L19" s="39">
        <f t="shared" si="1"/>
        <v>82.115845699526957</v>
      </c>
      <c r="M19" s="279">
        <f t="shared" si="2"/>
        <v>1064448</v>
      </c>
      <c r="N19" s="310">
        <f t="shared" si="3"/>
        <v>95.000031332705277</v>
      </c>
      <c r="O19" s="309">
        <f t="shared" si="4"/>
        <v>45.705557687199317</v>
      </c>
      <c r="P19" s="309"/>
      <c r="Q19" s="309"/>
      <c r="R19" s="309"/>
      <c r="S19" s="309"/>
      <c r="T19" s="304"/>
      <c r="U19" s="304"/>
      <c r="V19" s="304"/>
    </row>
    <row r="20" spans="1:22" ht="23.25" customHeight="1" thickBot="1" x14ac:dyDescent="0.3">
      <c r="A20" s="142" t="s">
        <v>13</v>
      </c>
      <c r="B20" s="40">
        <v>16</v>
      </c>
      <c r="C20" s="279">
        <v>2751877</v>
      </c>
      <c r="D20" s="39">
        <f t="shared" si="5"/>
        <v>98.071509820247329</v>
      </c>
      <c r="E20" s="279">
        <v>2698807.3222961277</v>
      </c>
      <c r="F20" s="321"/>
      <c r="G20" s="279">
        <v>636522</v>
      </c>
      <c r="H20" s="39">
        <f>I20/G20*100</f>
        <v>70.947913349493774</v>
      </c>
      <c r="I20" s="279">
        <v>451599.0770104648</v>
      </c>
      <c r="J20" s="220"/>
      <c r="K20" s="279">
        <f t="shared" si="0"/>
        <v>3388399</v>
      </c>
      <c r="L20" s="39">
        <f t="shared" si="1"/>
        <v>92.976252185961357</v>
      </c>
      <c r="M20" s="279">
        <f t="shared" si="2"/>
        <v>3150406.3993065925</v>
      </c>
      <c r="N20" s="322">
        <f t="shared" si="3"/>
        <v>98.071509820247329</v>
      </c>
      <c r="O20" s="309">
        <f t="shared" si="4"/>
        <v>70.947913349493774</v>
      </c>
      <c r="P20" s="309"/>
      <c r="Q20" s="309"/>
      <c r="R20" s="309"/>
      <c r="S20" s="309"/>
      <c r="T20" s="304"/>
      <c r="U20" s="304"/>
      <c r="V20" s="304"/>
    </row>
    <row r="21" spans="1:22" ht="23.25" customHeight="1" thickTop="1" thickBot="1" x14ac:dyDescent="0.3">
      <c r="A21" s="60" t="s">
        <v>53</v>
      </c>
      <c r="B21" s="49">
        <f>SUM(B5:B20)</f>
        <v>267</v>
      </c>
      <c r="C21" s="383">
        <f>SUM(C5:C20)</f>
        <v>25984807</v>
      </c>
      <c r="D21" s="342">
        <f>E21/C21*100</f>
        <v>92.838200570420597</v>
      </c>
      <c r="E21" s="383">
        <f>SUM(E5:E20)</f>
        <v>24123827.240496691</v>
      </c>
      <c r="F21" s="49">
        <f>SUM(F5:F20)</f>
        <v>820611.28861332324</v>
      </c>
      <c r="G21" s="383">
        <f>SUM(G5:G20)</f>
        <v>12244299</v>
      </c>
      <c r="H21" s="342">
        <f>I21/G21*100</f>
        <v>18.310571479489102</v>
      </c>
      <c r="I21" s="383">
        <f>SUM(I5:I20)</f>
        <v>2242001.1205573692</v>
      </c>
      <c r="J21" s="383"/>
      <c r="K21" s="383">
        <f>SUM(K5:K20)</f>
        <v>38229106</v>
      </c>
      <c r="L21" s="342">
        <f t="shared" si="1"/>
        <v>68.967943851614152</v>
      </c>
      <c r="M21" s="383">
        <f>SUM(M5:M20)</f>
        <v>26365828.361054059</v>
      </c>
      <c r="N21" s="323">
        <f t="shared" si="3"/>
        <v>92.838200570420597</v>
      </c>
      <c r="O21" s="309">
        <f t="shared" si="4"/>
        <v>18.310571479489102</v>
      </c>
      <c r="P21" s="309"/>
      <c r="Q21" s="309"/>
      <c r="R21" s="309"/>
      <c r="S21" s="309"/>
      <c r="T21" s="304"/>
      <c r="U21" s="304"/>
      <c r="V21" s="304"/>
    </row>
    <row r="22" spans="1:22" ht="3" customHeight="1" thickTop="1" x14ac:dyDescent="0.25">
      <c r="A22" s="324"/>
      <c r="B22" s="325"/>
      <c r="C22" s="326"/>
      <c r="D22" s="327"/>
      <c r="E22" s="326"/>
      <c r="F22" s="325"/>
      <c r="G22" s="326"/>
      <c r="H22" s="327"/>
      <c r="I22" s="326"/>
      <c r="J22" s="326"/>
      <c r="K22" s="326"/>
      <c r="L22" s="327"/>
      <c r="M22" s="326"/>
    </row>
    <row r="23" spans="1:22" ht="18.600000000000001" customHeight="1" x14ac:dyDescent="0.25">
      <c r="A23" s="410" t="s">
        <v>265</v>
      </c>
      <c r="B23" s="411"/>
      <c r="C23" s="411"/>
      <c r="D23" s="411"/>
      <c r="E23" s="411"/>
      <c r="F23" s="411"/>
      <c r="G23" s="411"/>
      <c r="H23" s="411"/>
      <c r="I23" s="411"/>
      <c r="J23" s="411"/>
      <c r="K23" s="411"/>
      <c r="L23" s="411"/>
      <c r="M23" s="411"/>
    </row>
    <row r="24" spans="1:22" ht="1.9" customHeight="1" x14ac:dyDescent="0.25">
      <c r="A24" s="412"/>
      <c r="B24" s="413"/>
      <c r="C24" s="413"/>
      <c r="D24" s="413"/>
      <c r="E24" s="413"/>
      <c r="F24" s="413"/>
      <c r="G24" s="413"/>
      <c r="H24" s="413"/>
      <c r="I24" s="413"/>
      <c r="J24" s="413"/>
      <c r="K24" s="413"/>
      <c r="L24" s="413"/>
      <c r="M24" s="413"/>
    </row>
    <row r="25" spans="1:22" ht="17.100000000000001" customHeight="1" x14ac:dyDescent="0.25">
      <c r="A25" s="393" t="s">
        <v>183</v>
      </c>
      <c r="B25" s="394"/>
      <c r="C25" s="394"/>
      <c r="D25" s="394"/>
      <c r="E25" s="394"/>
      <c r="F25" s="394"/>
      <c r="G25" s="394"/>
      <c r="H25" s="394"/>
      <c r="I25" s="165"/>
      <c r="N25" s="328"/>
      <c r="O25" s="328"/>
      <c r="P25" s="328" t="s">
        <v>266</v>
      </c>
      <c r="Q25" s="328"/>
      <c r="R25" s="328"/>
      <c r="S25" s="328"/>
    </row>
    <row r="26" spans="1:22" s="2" customFormat="1" ht="2.4500000000000002" hidden="1" customHeight="1" x14ac:dyDescent="0.25">
      <c r="A26" s="42"/>
      <c r="B26" s="42"/>
      <c r="C26" s="42"/>
      <c r="D26" s="42"/>
      <c r="E26" s="42"/>
      <c r="F26" s="42"/>
      <c r="G26" s="42"/>
      <c r="H26" s="42"/>
      <c r="I26" s="42"/>
      <c r="N26" s="329"/>
      <c r="O26" s="329"/>
      <c r="P26" s="329"/>
      <c r="Q26" s="329"/>
      <c r="R26" s="329"/>
      <c r="S26" s="329"/>
      <c r="T26" s="330"/>
      <c r="U26" s="330"/>
      <c r="V26" s="330"/>
    </row>
    <row r="27" spans="1:22" s="2" customFormat="1" ht="15" customHeight="1" x14ac:dyDescent="0.25">
      <c r="A27" s="395" t="s">
        <v>276</v>
      </c>
      <c r="B27" s="395"/>
      <c r="C27" s="395"/>
      <c r="D27" s="395"/>
      <c r="E27" s="395"/>
      <c r="F27" s="395"/>
      <c r="G27" s="395"/>
      <c r="H27" s="42"/>
      <c r="I27" s="42"/>
      <c r="N27" s="329"/>
      <c r="O27" s="329"/>
      <c r="P27" s="349">
        <f>M21/K21*100</f>
        <v>68.967943851614152</v>
      </c>
      <c r="Q27" s="329"/>
      <c r="R27" s="329"/>
      <c r="S27" s="329"/>
      <c r="T27" s="330"/>
      <c r="U27" s="330"/>
      <c r="V27" s="330"/>
    </row>
    <row r="28" spans="1:22" s="2" customFormat="1" ht="15.6" customHeight="1" x14ac:dyDescent="0.25">
      <c r="A28" s="42"/>
      <c r="B28" s="42"/>
      <c r="C28" s="42"/>
      <c r="D28" s="42"/>
      <c r="E28" s="42"/>
      <c r="F28" s="42"/>
      <c r="G28" s="42"/>
      <c r="H28" s="42"/>
      <c r="I28" s="42"/>
      <c r="N28" s="329"/>
      <c r="O28" s="329"/>
      <c r="P28" s="329"/>
      <c r="Q28" s="329"/>
      <c r="R28" s="329"/>
      <c r="S28" s="329"/>
      <c r="T28" s="330"/>
      <c r="U28" s="330"/>
      <c r="V28" s="330"/>
    </row>
    <row r="29" spans="1:22" ht="5.45" customHeight="1" x14ac:dyDescent="0.25">
      <c r="A29" s="403"/>
      <c r="B29" s="403"/>
      <c r="C29" s="403"/>
      <c r="D29" s="403"/>
      <c r="E29" s="403"/>
      <c r="F29" s="403"/>
      <c r="G29" s="403"/>
      <c r="H29" s="331"/>
      <c r="I29" s="331"/>
      <c r="J29" s="13"/>
      <c r="K29" s="13"/>
      <c r="L29" s="13"/>
      <c r="M29" s="13"/>
    </row>
    <row r="30" spans="1:22" ht="16.5" customHeight="1" x14ac:dyDescent="0.25">
      <c r="A30" s="391" t="s">
        <v>145</v>
      </c>
      <c r="B30" s="391"/>
      <c r="C30" s="391"/>
      <c r="D30" s="391"/>
      <c r="E30" s="391"/>
      <c r="F30" s="391"/>
      <c r="G30" s="391"/>
      <c r="H30" s="17"/>
      <c r="I30" s="17"/>
      <c r="J30" s="17"/>
      <c r="K30" s="17"/>
      <c r="L30" s="145"/>
      <c r="M30" s="353">
        <v>14</v>
      </c>
    </row>
  </sheetData>
  <mergeCells count="17">
    <mergeCell ref="A27:G27"/>
    <mergeCell ref="A29:G29"/>
    <mergeCell ref="A30:G30"/>
    <mergeCell ref="N3:O3"/>
    <mergeCell ref="T3:V3"/>
    <mergeCell ref="N4:O4"/>
    <mergeCell ref="A23:M23"/>
    <mergeCell ref="A24:M24"/>
    <mergeCell ref="A25:H25"/>
    <mergeCell ref="A1:M1"/>
    <mergeCell ref="A3:A4"/>
    <mergeCell ref="B3:B4"/>
    <mergeCell ref="C3:E3"/>
    <mergeCell ref="F3:F4"/>
    <mergeCell ref="G3:I3"/>
    <mergeCell ref="J3:J4"/>
    <mergeCell ref="K3:M3"/>
  </mergeCells>
  <printOptions horizontalCentered="1"/>
  <pageMargins left="0.511811023622047" right="0.511811023622047" top="0.59055118110236204" bottom="0.196850393700787" header="0.31496062992126" footer="0.31496062992126"/>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M32"/>
  <sheetViews>
    <sheetView rightToLeft="1" view="pageBreakPreview" zoomScale="130" zoomScaleSheetLayoutView="130" workbookViewId="0">
      <selection activeCell="G9" sqref="G9"/>
    </sheetView>
  </sheetViews>
  <sheetFormatPr defaultRowHeight="15" x14ac:dyDescent="0.25"/>
  <cols>
    <col min="1" max="1" width="14.85546875" customWidth="1"/>
    <col min="2" max="2" width="10.7109375" customWidth="1"/>
    <col min="3" max="3" width="13.85546875" customWidth="1"/>
    <col min="4" max="4" width="14.85546875" style="11" customWidth="1"/>
    <col min="5" max="5" width="14.7109375" customWidth="1"/>
    <col min="6" max="6" width="15.28515625" customWidth="1"/>
    <col min="7" max="7" width="15" customWidth="1"/>
    <col min="8" max="8" width="0.7109375" customWidth="1"/>
    <col min="9" max="9" width="16.85546875" customWidth="1"/>
    <col min="10" max="10" width="20.140625" customWidth="1"/>
    <col min="11" max="11" width="23.5703125" customWidth="1"/>
    <col min="12" max="12" width="14" customWidth="1"/>
  </cols>
  <sheetData>
    <row r="1" spans="1:13" ht="19.149999999999999" customHeight="1" x14ac:dyDescent="0.25">
      <c r="A1" s="396" t="s">
        <v>287</v>
      </c>
      <c r="B1" s="397"/>
      <c r="C1" s="397"/>
      <c r="D1" s="397"/>
      <c r="E1" s="397"/>
      <c r="F1" s="397"/>
      <c r="G1" s="397"/>
      <c r="H1" s="397"/>
      <c r="I1" s="397"/>
      <c r="J1" s="397"/>
    </row>
    <row r="2" spans="1:13" ht="16.899999999999999" customHeight="1" thickBot="1" x14ac:dyDescent="0.3">
      <c r="A2" s="56" t="s">
        <v>93</v>
      </c>
      <c r="B2" s="6"/>
      <c r="C2" s="6"/>
      <c r="D2" s="10"/>
      <c r="E2" s="6"/>
      <c r="F2" s="6"/>
      <c r="G2" s="6"/>
      <c r="H2" s="6"/>
      <c r="I2" s="6"/>
      <c r="J2" s="6"/>
    </row>
    <row r="3" spans="1:13" ht="20.45" customHeight="1" thickTop="1" x14ac:dyDescent="0.25">
      <c r="A3" s="387" t="s">
        <v>0</v>
      </c>
      <c r="B3" s="387" t="s">
        <v>20</v>
      </c>
      <c r="C3" s="389" t="s">
        <v>133</v>
      </c>
      <c r="D3" s="389"/>
      <c r="E3" s="389"/>
      <c r="F3" s="387" t="s">
        <v>44</v>
      </c>
      <c r="G3" s="387" t="s">
        <v>45</v>
      </c>
      <c r="H3" s="399"/>
      <c r="I3" s="389" t="s">
        <v>40</v>
      </c>
      <c r="J3" s="389"/>
    </row>
    <row r="4" spans="1:13" ht="28.15" customHeight="1" x14ac:dyDescent="0.25">
      <c r="A4" s="388"/>
      <c r="B4" s="388"/>
      <c r="C4" s="47" t="s">
        <v>74</v>
      </c>
      <c r="D4" s="47" t="s">
        <v>132</v>
      </c>
      <c r="E4" s="47" t="s">
        <v>131</v>
      </c>
      <c r="F4" s="388"/>
      <c r="G4" s="388"/>
      <c r="H4" s="400"/>
      <c r="I4" s="47" t="s">
        <v>46</v>
      </c>
      <c r="J4" s="47" t="s">
        <v>121</v>
      </c>
    </row>
    <row r="5" spans="1:13" ht="24.95" customHeight="1" x14ac:dyDescent="0.25">
      <c r="A5" s="110" t="s">
        <v>1</v>
      </c>
      <c r="B5" s="30">
        <v>31</v>
      </c>
      <c r="C5" s="168">
        <v>938131</v>
      </c>
      <c r="D5" s="168">
        <v>222878.4</v>
      </c>
      <c r="E5" s="168">
        <v>0</v>
      </c>
      <c r="F5" s="168">
        <f t="shared" ref="F5:F20" si="0">SUM(C5:E5)</f>
        <v>1161009.3999999999</v>
      </c>
      <c r="G5" s="168">
        <f>F5/365</f>
        <v>3180.8476712328766</v>
      </c>
      <c r="H5" s="167"/>
      <c r="I5" s="39">
        <v>0</v>
      </c>
      <c r="J5" s="39">
        <v>0</v>
      </c>
    </row>
    <row r="6" spans="1:13" ht="24.95" customHeight="1" x14ac:dyDescent="0.25">
      <c r="A6" s="110" t="s">
        <v>2</v>
      </c>
      <c r="B6" s="30">
        <v>12</v>
      </c>
      <c r="C6" s="168">
        <v>421759</v>
      </c>
      <c r="D6" s="168">
        <v>185918.4</v>
      </c>
      <c r="E6" s="168">
        <v>0</v>
      </c>
      <c r="F6" s="168">
        <f t="shared" si="0"/>
        <v>607677.4</v>
      </c>
      <c r="G6" s="168">
        <f t="shared" ref="G6:G10" si="1">F6/365</f>
        <v>1664.8695890410959</v>
      </c>
      <c r="H6" s="195"/>
      <c r="I6" s="168">
        <v>0</v>
      </c>
      <c r="J6" s="168">
        <v>0</v>
      </c>
    </row>
    <row r="7" spans="1:13" ht="24.95" customHeight="1" x14ac:dyDescent="0.3">
      <c r="A7" s="110" t="s">
        <v>3</v>
      </c>
      <c r="B7" s="30">
        <v>22</v>
      </c>
      <c r="C7" s="168">
        <v>684595</v>
      </c>
      <c r="D7" s="168">
        <v>245918.4</v>
      </c>
      <c r="E7" s="168">
        <v>23232</v>
      </c>
      <c r="F7" s="168">
        <f t="shared" si="0"/>
        <v>953745.4</v>
      </c>
      <c r="G7" s="168">
        <f t="shared" si="1"/>
        <v>2613.0010958904109</v>
      </c>
      <c r="H7" s="195"/>
      <c r="I7" s="168">
        <v>19135</v>
      </c>
      <c r="J7" s="168">
        <f>I7*270</f>
        <v>5166450</v>
      </c>
      <c r="K7" s="65"/>
    </row>
    <row r="8" spans="1:13" ht="24.95" customHeight="1" x14ac:dyDescent="0.25">
      <c r="A8" s="110" t="s">
        <v>15</v>
      </c>
      <c r="B8" s="30">
        <v>21</v>
      </c>
      <c r="C8" s="168">
        <v>621544</v>
      </c>
      <c r="D8" s="43">
        <v>2462068.7999999998</v>
      </c>
      <c r="E8" s="43">
        <v>24796</v>
      </c>
      <c r="F8" s="168">
        <f t="shared" si="0"/>
        <v>3108408.8</v>
      </c>
      <c r="G8" s="168">
        <f t="shared" si="1"/>
        <v>8516.1884931506847</v>
      </c>
      <c r="H8" s="233"/>
      <c r="I8" s="168">
        <v>325000</v>
      </c>
      <c r="J8" s="168">
        <f>I8*270</f>
        <v>87750000</v>
      </c>
    </row>
    <row r="9" spans="1:13" s="2" customFormat="1" ht="24.95" customHeight="1" x14ac:dyDescent="0.25">
      <c r="A9" s="110" t="s">
        <v>23</v>
      </c>
      <c r="B9" s="30">
        <v>15</v>
      </c>
      <c r="C9" s="168">
        <v>3646158</v>
      </c>
      <c r="D9" s="168">
        <v>21043.200000000001</v>
      </c>
      <c r="E9" s="168">
        <v>0</v>
      </c>
      <c r="F9" s="168">
        <f t="shared" si="0"/>
        <v>3667201.2</v>
      </c>
      <c r="G9" s="168">
        <f t="shared" si="1"/>
        <v>10047.126575342467</v>
      </c>
      <c r="H9" s="195"/>
      <c r="I9" s="168">
        <v>0</v>
      </c>
      <c r="J9" s="43">
        <v>0</v>
      </c>
      <c r="K9"/>
      <c r="L9"/>
      <c r="M9"/>
    </row>
    <row r="10" spans="1:13" ht="24.95" customHeight="1" x14ac:dyDescent="0.25">
      <c r="A10" s="110" t="s">
        <v>24</v>
      </c>
      <c r="B10" s="30">
        <v>16</v>
      </c>
      <c r="C10" s="43">
        <v>561600</v>
      </c>
      <c r="D10" s="43">
        <v>172800</v>
      </c>
      <c r="E10" s="43">
        <v>11500</v>
      </c>
      <c r="F10" s="168">
        <f t="shared" si="0"/>
        <v>745900</v>
      </c>
      <c r="G10" s="168">
        <f t="shared" si="1"/>
        <v>2043.5616438356165</v>
      </c>
      <c r="H10" s="195"/>
      <c r="I10" s="168">
        <v>0</v>
      </c>
      <c r="J10" s="168">
        <v>0</v>
      </c>
    </row>
    <row r="11" spans="1:13" ht="24.95" customHeight="1" x14ac:dyDescent="0.25">
      <c r="A11" s="110" t="s">
        <v>4</v>
      </c>
      <c r="B11" s="171">
        <v>16</v>
      </c>
      <c r="C11" s="168">
        <v>443164</v>
      </c>
      <c r="D11" s="168">
        <v>364880</v>
      </c>
      <c r="E11" s="168">
        <v>151.4</v>
      </c>
      <c r="F11" s="168">
        <f t="shared" si="0"/>
        <v>808195.4</v>
      </c>
      <c r="G11" s="168">
        <f>F11/365</f>
        <v>2214.2339726027399</v>
      </c>
      <c r="H11" s="195"/>
      <c r="I11" s="168">
        <v>0</v>
      </c>
      <c r="J11" s="168">
        <f>I11*270</f>
        <v>0</v>
      </c>
    </row>
    <row r="12" spans="1:13" ht="24.95" customHeight="1" x14ac:dyDescent="0.25">
      <c r="A12" s="126" t="s">
        <v>5</v>
      </c>
      <c r="B12" s="30">
        <v>7</v>
      </c>
      <c r="C12" s="168">
        <v>1051556</v>
      </c>
      <c r="D12" s="168">
        <v>300441.40000000002</v>
      </c>
      <c r="E12" s="168">
        <v>3055</v>
      </c>
      <c r="F12" s="168">
        <f t="shared" si="0"/>
        <v>1355052.4</v>
      </c>
      <c r="G12" s="168">
        <f t="shared" ref="G12:G19" si="2">F12/365</f>
        <v>3712.4723287671231</v>
      </c>
      <c r="H12" s="168"/>
      <c r="I12" s="168">
        <v>0</v>
      </c>
      <c r="J12" s="168">
        <v>0</v>
      </c>
      <c r="K12" s="414" t="s">
        <v>206</v>
      </c>
      <c r="L12" s="415"/>
    </row>
    <row r="13" spans="1:13" ht="24.95" customHeight="1" thickBot="1" x14ac:dyDescent="0.3">
      <c r="A13" s="110" t="s">
        <v>6</v>
      </c>
      <c r="B13" s="30">
        <v>19</v>
      </c>
      <c r="C13" s="205">
        <v>413441</v>
      </c>
      <c r="D13" s="205">
        <v>233117.8</v>
      </c>
      <c r="E13" s="205">
        <v>2944</v>
      </c>
      <c r="F13" s="205">
        <f t="shared" si="0"/>
        <v>649502.80000000005</v>
      </c>
      <c r="G13" s="205">
        <f t="shared" si="2"/>
        <v>1779.4597260273974</v>
      </c>
      <c r="H13" s="205"/>
      <c r="I13" s="205">
        <v>0</v>
      </c>
      <c r="J13" s="205">
        <v>0</v>
      </c>
      <c r="K13" s="37">
        <v>54</v>
      </c>
      <c r="L13" s="38" t="s">
        <v>67</v>
      </c>
    </row>
    <row r="14" spans="1:13" ht="24.95" customHeight="1" thickBot="1" x14ac:dyDescent="0.3">
      <c r="A14" s="110" t="s">
        <v>7</v>
      </c>
      <c r="B14" s="30">
        <v>20</v>
      </c>
      <c r="C14" s="43">
        <v>424424</v>
      </c>
      <c r="D14" s="43">
        <v>1000300.8</v>
      </c>
      <c r="E14" s="43">
        <v>527</v>
      </c>
      <c r="F14" s="168">
        <f t="shared" si="0"/>
        <v>1425251.8</v>
      </c>
      <c r="G14" s="168">
        <f t="shared" si="2"/>
        <v>3904.7994520547945</v>
      </c>
      <c r="H14" s="195"/>
      <c r="I14" s="205">
        <v>0</v>
      </c>
      <c r="J14" s="205">
        <v>0</v>
      </c>
      <c r="K14" s="33">
        <v>5</v>
      </c>
      <c r="L14" s="34" t="s">
        <v>50</v>
      </c>
      <c r="M14" s="34" t="s">
        <v>102</v>
      </c>
    </row>
    <row r="15" spans="1:13" ht="24.95" customHeight="1" thickBot="1" x14ac:dyDescent="0.3">
      <c r="A15" s="110" t="s">
        <v>8</v>
      </c>
      <c r="B15" s="30">
        <v>10</v>
      </c>
      <c r="C15" s="168">
        <v>743653</v>
      </c>
      <c r="D15" s="168">
        <v>476692.8</v>
      </c>
      <c r="E15" s="168">
        <v>1317</v>
      </c>
      <c r="F15" s="168">
        <f t="shared" si="0"/>
        <v>1221662.8</v>
      </c>
      <c r="G15" s="168">
        <f t="shared" si="2"/>
        <v>3347.0213698630137</v>
      </c>
      <c r="H15" s="195"/>
      <c r="I15" s="168">
        <v>1900</v>
      </c>
      <c r="J15" s="168">
        <f>I15*270</f>
        <v>513000</v>
      </c>
      <c r="K15" s="35">
        <f>K13*K14</f>
        <v>270</v>
      </c>
      <c r="L15" s="36" t="s">
        <v>50</v>
      </c>
      <c r="M15" s="34" t="s">
        <v>103</v>
      </c>
    </row>
    <row r="16" spans="1:13" s="11" customFormat="1" ht="24.95" customHeight="1" x14ac:dyDescent="0.35">
      <c r="A16" s="126" t="s">
        <v>9</v>
      </c>
      <c r="B16" s="30">
        <v>15</v>
      </c>
      <c r="C16" s="168">
        <v>310786</v>
      </c>
      <c r="D16" s="168">
        <v>131270.39999999999</v>
      </c>
      <c r="E16" s="168">
        <v>540</v>
      </c>
      <c r="F16" s="168">
        <f t="shared" si="0"/>
        <v>442596.4</v>
      </c>
      <c r="G16" s="168">
        <f t="shared" si="2"/>
        <v>1212.5928767123289</v>
      </c>
      <c r="H16" s="168"/>
      <c r="I16" s="168">
        <v>0</v>
      </c>
      <c r="J16" s="168">
        <f>I16*270</f>
        <v>0</v>
      </c>
      <c r="K16" s="416" t="s">
        <v>66</v>
      </c>
      <c r="L16" s="416"/>
    </row>
    <row r="17" spans="1:13" ht="24.95" customHeight="1" x14ac:dyDescent="0.25">
      <c r="A17" s="110" t="s">
        <v>10</v>
      </c>
      <c r="B17" s="30">
        <v>12</v>
      </c>
      <c r="C17" s="168">
        <v>219937.9</v>
      </c>
      <c r="D17" s="205">
        <v>150963.20000000001</v>
      </c>
      <c r="E17" s="205">
        <v>610.6</v>
      </c>
      <c r="F17" s="205">
        <f t="shared" si="0"/>
        <v>371511.69999999995</v>
      </c>
      <c r="G17" s="168">
        <f>F17/365</f>
        <v>1017.8402739726026</v>
      </c>
      <c r="H17" s="195"/>
      <c r="I17" s="168">
        <v>600</v>
      </c>
      <c r="J17" s="205">
        <f>I17*270</f>
        <v>162000</v>
      </c>
    </row>
    <row r="18" spans="1:13" ht="24.95" customHeight="1" x14ac:dyDescent="0.25">
      <c r="A18" s="110" t="s">
        <v>11</v>
      </c>
      <c r="B18" s="30">
        <v>20</v>
      </c>
      <c r="C18" s="168">
        <v>606000</v>
      </c>
      <c r="D18" s="168">
        <v>47000</v>
      </c>
      <c r="E18" s="168">
        <v>180</v>
      </c>
      <c r="F18" s="168">
        <f t="shared" si="0"/>
        <v>653180</v>
      </c>
      <c r="G18" s="168">
        <f t="shared" si="2"/>
        <v>1789.5342465753424</v>
      </c>
      <c r="H18" s="195"/>
      <c r="I18" s="168">
        <v>0</v>
      </c>
      <c r="J18" s="205">
        <f t="shared" ref="J18:J20" si="3">I18*270</f>
        <v>0</v>
      </c>
      <c r="K18" s="96"/>
      <c r="L18" s="96"/>
      <c r="M18" s="96"/>
    </row>
    <row r="19" spans="1:13" ht="24.95" customHeight="1" x14ac:dyDescent="0.25">
      <c r="A19" s="110" t="s">
        <v>12</v>
      </c>
      <c r="B19" s="30">
        <v>15</v>
      </c>
      <c r="C19" s="168">
        <v>414957</v>
      </c>
      <c r="D19" s="168">
        <v>97161.4</v>
      </c>
      <c r="E19" s="168">
        <v>44786</v>
      </c>
      <c r="F19" s="168">
        <f t="shared" si="0"/>
        <v>556904.4</v>
      </c>
      <c r="G19" s="168">
        <f t="shared" si="2"/>
        <v>1525.7654794520549</v>
      </c>
      <c r="H19" s="195"/>
      <c r="I19" s="168">
        <v>500</v>
      </c>
      <c r="J19" s="168">
        <f t="shared" si="3"/>
        <v>135000</v>
      </c>
      <c r="K19" s="96"/>
      <c r="L19" s="96"/>
      <c r="M19" s="96"/>
    </row>
    <row r="20" spans="1:13" ht="24.95" customHeight="1" thickBot="1" x14ac:dyDescent="0.3">
      <c r="A20" s="142" t="s">
        <v>13</v>
      </c>
      <c r="B20" s="40">
        <v>16</v>
      </c>
      <c r="C20" s="168">
        <v>1334700</v>
      </c>
      <c r="D20" s="43">
        <v>1572667.2</v>
      </c>
      <c r="E20" s="43">
        <v>97</v>
      </c>
      <c r="F20" s="168">
        <f t="shared" si="0"/>
        <v>2907464.2</v>
      </c>
      <c r="G20" s="168">
        <f>F20/365</f>
        <v>7965.6553424657541</v>
      </c>
      <c r="H20" s="219"/>
      <c r="I20" s="219">
        <v>0</v>
      </c>
      <c r="J20" s="168">
        <f t="shared" si="3"/>
        <v>0</v>
      </c>
      <c r="K20" s="137"/>
      <c r="L20" s="137"/>
      <c r="M20" s="137"/>
    </row>
    <row r="21" spans="1:13" ht="24.95" customHeight="1" thickTop="1" thickBot="1" x14ac:dyDescent="0.3">
      <c r="A21" s="48" t="s">
        <v>53</v>
      </c>
      <c r="B21" s="49">
        <f t="shared" ref="B21:G21" si="4">SUM(B5:B20)</f>
        <v>267</v>
      </c>
      <c r="C21" s="57">
        <f t="shared" si="4"/>
        <v>12836405.9</v>
      </c>
      <c r="D21" s="57">
        <f t="shared" si="4"/>
        <v>7685122.2000000011</v>
      </c>
      <c r="E21" s="57">
        <f t="shared" si="4"/>
        <v>113736</v>
      </c>
      <c r="F21" s="59">
        <f t="shared" si="4"/>
        <v>20635264.099999998</v>
      </c>
      <c r="G21" s="59">
        <f t="shared" si="4"/>
        <v>56534.970136986296</v>
      </c>
      <c r="H21" s="59"/>
      <c r="I21" s="59">
        <f>SUM(I5:I20)</f>
        <v>347135</v>
      </c>
      <c r="J21" s="59">
        <f>SUM(J5:J20)</f>
        <v>93726450</v>
      </c>
      <c r="K21" s="137"/>
      <c r="L21" s="137"/>
      <c r="M21" s="137"/>
    </row>
    <row r="22" spans="1:13" ht="15.6" customHeight="1" thickTop="1" x14ac:dyDescent="0.25">
      <c r="A22" s="411" t="s">
        <v>120</v>
      </c>
      <c r="B22" s="411"/>
      <c r="C22" s="411"/>
      <c r="D22" s="411"/>
      <c r="E22" s="411"/>
      <c r="F22" s="85"/>
      <c r="G22" s="85"/>
      <c r="H22" s="85"/>
      <c r="I22" s="85"/>
      <c r="J22" s="85"/>
      <c r="K22" s="137"/>
      <c r="L22" s="137"/>
      <c r="M22" s="137"/>
    </row>
    <row r="23" spans="1:13" ht="5.45" customHeight="1" x14ac:dyDescent="0.25">
      <c r="A23" s="114"/>
      <c r="B23" s="114"/>
      <c r="C23" s="114"/>
      <c r="D23" s="114"/>
      <c r="E23" s="114"/>
      <c r="F23" s="85"/>
      <c r="G23" s="85"/>
      <c r="H23" s="85"/>
      <c r="I23" s="85"/>
      <c r="J23" s="85"/>
      <c r="K23" s="96"/>
      <c r="L23" s="96"/>
      <c r="M23" s="96"/>
    </row>
    <row r="24" spans="1:13" ht="17.100000000000001" customHeight="1" x14ac:dyDescent="0.25">
      <c r="A24" s="393" t="s">
        <v>183</v>
      </c>
      <c r="B24" s="394"/>
      <c r="C24" s="394"/>
      <c r="D24" s="394"/>
      <c r="E24" s="394"/>
      <c r="F24" s="394"/>
      <c r="G24" s="394"/>
      <c r="H24" s="394"/>
      <c r="I24" s="165"/>
    </row>
    <row r="25" spans="1:13" s="2" customFormat="1" ht="2.4500000000000002" hidden="1" customHeight="1" x14ac:dyDescent="0.25">
      <c r="A25" s="42"/>
      <c r="B25" s="42"/>
      <c r="C25" s="42"/>
      <c r="D25" s="42"/>
      <c r="E25" s="42"/>
      <c r="F25" s="42"/>
      <c r="G25" s="42"/>
      <c r="H25" s="42"/>
      <c r="I25" s="42"/>
    </row>
    <row r="26" spans="1:13" s="2" customFormat="1" ht="15" customHeight="1" x14ac:dyDescent="0.25">
      <c r="A26" s="395" t="s">
        <v>276</v>
      </c>
      <c r="B26" s="395"/>
      <c r="C26" s="395"/>
      <c r="D26" s="395"/>
      <c r="E26" s="395"/>
      <c r="F26" s="395"/>
      <c r="G26" s="395"/>
      <c r="H26" s="42"/>
      <c r="I26" s="42"/>
    </row>
    <row r="27" spans="1:13" s="2" customFormat="1" ht="3.75" hidden="1" customHeight="1" x14ac:dyDescent="0.25">
      <c r="A27" s="395" t="s">
        <v>115</v>
      </c>
      <c r="B27" s="395"/>
      <c r="C27" s="395"/>
      <c r="D27" s="395"/>
      <c r="E27" s="395"/>
      <c r="F27" s="395"/>
      <c r="G27" s="395"/>
      <c r="H27" s="395"/>
      <c r="I27" s="395"/>
      <c r="J27" s="25"/>
      <c r="K27" s="96"/>
      <c r="L27" s="96"/>
      <c r="M27" s="96"/>
    </row>
    <row r="28" spans="1:13" s="2" customFormat="1" ht="1.9" customHeight="1" x14ac:dyDescent="0.25">
      <c r="A28" s="42"/>
      <c r="B28" s="42"/>
      <c r="C28" s="42"/>
      <c r="D28" s="42"/>
      <c r="E28" s="42"/>
      <c r="F28" s="42"/>
      <c r="G28" s="42"/>
      <c r="H28" s="42"/>
      <c r="I28" s="42"/>
      <c r="J28" s="25"/>
      <c r="K28" s="96"/>
      <c r="L28" s="96"/>
      <c r="M28" s="96"/>
    </row>
    <row r="29" spans="1:13" s="2" customFormat="1" ht="7.9" customHeight="1" x14ac:dyDescent="0.25">
      <c r="A29" s="42"/>
      <c r="B29" s="42"/>
      <c r="C29" s="42"/>
      <c r="D29" s="42"/>
      <c r="E29" s="42"/>
      <c r="F29" s="42"/>
      <c r="G29" s="42"/>
      <c r="H29" s="42"/>
      <c r="I29" s="42"/>
      <c r="J29" s="25"/>
      <c r="K29" s="96"/>
      <c r="L29" s="96"/>
      <c r="M29" s="96"/>
    </row>
    <row r="30" spans="1:13" ht="18.75" customHeight="1" x14ac:dyDescent="0.25">
      <c r="A30" s="391" t="s">
        <v>145</v>
      </c>
      <c r="B30" s="391"/>
      <c r="C30" s="391"/>
      <c r="D30" s="391"/>
      <c r="E30" s="391"/>
      <c r="F30" s="391"/>
      <c r="G30" s="391"/>
      <c r="H30" s="17"/>
      <c r="I30" s="17"/>
      <c r="J30" s="353">
        <v>15</v>
      </c>
      <c r="K30" s="96"/>
      <c r="L30" s="96"/>
      <c r="M30" s="96"/>
    </row>
    <row r="32" spans="1:13" x14ac:dyDescent="0.25">
      <c r="D32" s="12"/>
    </row>
  </sheetData>
  <mergeCells count="15">
    <mergeCell ref="A30:G30"/>
    <mergeCell ref="A1:J1"/>
    <mergeCell ref="A3:A4"/>
    <mergeCell ref="B3:B4"/>
    <mergeCell ref="H3:H4"/>
    <mergeCell ref="I3:J3"/>
    <mergeCell ref="C3:E3"/>
    <mergeCell ref="F3:F4"/>
    <mergeCell ref="G3:G4"/>
    <mergeCell ref="K12:L12"/>
    <mergeCell ref="A22:E22"/>
    <mergeCell ref="K16:L16"/>
    <mergeCell ref="A27:I27"/>
    <mergeCell ref="A24:H24"/>
    <mergeCell ref="A26:G26"/>
  </mergeCells>
  <printOptions horizontalCentered="1"/>
  <pageMargins left="0.511811023622047" right="0.511811023622047" top="0.59055118110236204" bottom="0" header="0.31496062992126" footer="0.31496062992126"/>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M29"/>
  <sheetViews>
    <sheetView rightToLeft="1" view="pageBreakPreview" zoomScale="130" zoomScaleSheetLayoutView="130" workbookViewId="0">
      <selection activeCell="C21" sqref="C21"/>
    </sheetView>
  </sheetViews>
  <sheetFormatPr defaultColWidth="9" defaultRowHeight="15" x14ac:dyDescent="0.25"/>
  <cols>
    <col min="1" max="1" width="13.28515625" customWidth="1"/>
    <col min="2" max="2" width="13.140625" customWidth="1"/>
    <col min="3" max="3" width="15.7109375" customWidth="1"/>
    <col min="4" max="4" width="12.85546875" customWidth="1"/>
    <col min="5" max="5" width="16" customWidth="1"/>
    <col min="6" max="6" width="12.7109375" customWidth="1"/>
    <col min="7" max="7" width="12.7109375" style="11" customWidth="1"/>
    <col min="8" max="9" width="12.7109375" customWidth="1"/>
  </cols>
  <sheetData>
    <row r="1" spans="1:13" ht="23.45" customHeight="1" x14ac:dyDescent="0.25">
      <c r="A1" s="386" t="s">
        <v>288</v>
      </c>
      <c r="B1" s="386"/>
      <c r="C1" s="386"/>
      <c r="D1" s="386"/>
      <c r="E1" s="386"/>
      <c r="F1" s="386"/>
      <c r="G1" s="386"/>
      <c r="H1" s="386"/>
      <c r="I1" s="386"/>
    </row>
    <row r="2" spans="1:13" ht="21.75" customHeight="1" thickBot="1" x14ac:dyDescent="0.3">
      <c r="A2" s="56" t="s">
        <v>94</v>
      </c>
      <c r="B2" s="6"/>
      <c r="C2" s="6"/>
      <c r="D2" s="6"/>
      <c r="E2" s="6"/>
      <c r="F2" s="6"/>
      <c r="G2" s="10"/>
      <c r="H2" s="6"/>
      <c r="I2" s="6"/>
    </row>
    <row r="3" spans="1:13" ht="23.45" customHeight="1" thickTop="1" x14ac:dyDescent="0.25">
      <c r="A3" s="387" t="s">
        <v>0</v>
      </c>
      <c r="B3" s="389" t="s">
        <v>134</v>
      </c>
      <c r="C3" s="389"/>
      <c r="D3" s="389"/>
      <c r="E3" s="387" t="s">
        <v>44</v>
      </c>
      <c r="F3" s="389" t="s">
        <v>85</v>
      </c>
      <c r="G3" s="389"/>
      <c r="H3" s="389"/>
      <c r="I3" s="387" t="s">
        <v>14</v>
      </c>
    </row>
    <row r="4" spans="1:13" ht="31.9" customHeight="1" x14ac:dyDescent="0.25">
      <c r="A4" s="388"/>
      <c r="B4" s="47" t="s">
        <v>74</v>
      </c>
      <c r="C4" s="47" t="s">
        <v>132</v>
      </c>
      <c r="D4" s="47" t="s">
        <v>76</v>
      </c>
      <c r="E4" s="388"/>
      <c r="F4" s="47" t="s">
        <v>74</v>
      </c>
      <c r="G4" s="47" t="s">
        <v>75</v>
      </c>
      <c r="H4" s="47" t="s">
        <v>76</v>
      </c>
      <c r="I4" s="388"/>
    </row>
    <row r="5" spans="1:13" ht="24.95" customHeight="1" x14ac:dyDescent="0.25">
      <c r="A5" s="128" t="s">
        <v>1</v>
      </c>
      <c r="B5" s="168">
        <v>938131</v>
      </c>
      <c r="C5" s="168">
        <v>222878.4</v>
      </c>
      <c r="D5" s="168">
        <v>0</v>
      </c>
      <c r="E5" s="169">
        <f t="shared" ref="E5:E20" si="0">SUM(B5:D5)</f>
        <v>1161009.3999999999</v>
      </c>
      <c r="F5" s="39">
        <f>B5/E5*100</f>
        <v>80.803049484353878</v>
      </c>
      <c r="G5" s="39">
        <f>C5/E5*100</f>
        <v>19.196950515646126</v>
      </c>
      <c r="H5" s="39">
        <f>D5/E5*100</f>
        <v>0</v>
      </c>
      <c r="I5" s="39">
        <f>SUM(F5:H5)</f>
        <v>100</v>
      </c>
      <c r="J5">
        <v>938131</v>
      </c>
      <c r="K5">
        <v>222878.4</v>
      </c>
      <c r="L5">
        <v>0</v>
      </c>
      <c r="M5">
        <f t="shared" ref="M5:M21" si="1">SUM(J5:L5)</f>
        <v>1161009.3999999999</v>
      </c>
    </row>
    <row r="6" spans="1:13" ht="24.95" customHeight="1" x14ac:dyDescent="0.25">
      <c r="A6" s="143" t="s">
        <v>2</v>
      </c>
      <c r="B6" s="168">
        <v>421759</v>
      </c>
      <c r="C6" s="168">
        <v>185918.4</v>
      </c>
      <c r="D6" s="168">
        <v>0</v>
      </c>
      <c r="E6" s="169">
        <f t="shared" si="0"/>
        <v>607677.4</v>
      </c>
      <c r="F6" s="39">
        <f t="shared" ref="F6:F10" si="2">B6/E6*100</f>
        <v>69.405082367716815</v>
      </c>
      <c r="G6" s="39">
        <f t="shared" ref="G6:G10" si="3">C6/E6*100</f>
        <v>30.594917632283181</v>
      </c>
      <c r="H6" s="39">
        <f t="shared" ref="H6:H10" si="4">D6/E6*100</f>
        <v>0</v>
      </c>
      <c r="I6" s="39">
        <f>SUM(F6:H6)</f>
        <v>100</v>
      </c>
      <c r="J6">
        <v>421759</v>
      </c>
      <c r="K6">
        <v>185918.4</v>
      </c>
      <c r="L6">
        <v>0</v>
      </c>
      <c r="M6">
        <f t="shared" si="1"/>
        <v>607677.4</v>
      </c>
    </row>
    <row r="7" spans="1:13" ht="24.95" customHeight="1" x14ac:dyDescent="0.25">
      <c r="A7" s="128" t="s">
        <v>3</v>
      </c>
      <c r="B7" s="168">
        <v>684595</v>
      </c>
      <c r="C7" s="168">
        <v>245918.4</v>
      </c>
      <c r="D7" s="168">
        <v>23232</v>
      </c>
      <c r="E7" s="169">
        <f t="shared" si="0"/>
        <v>953745.4</v>
      </c>
      <c r="F7" s="39">
        <f t="shared" si="2"/>
        <v>71.779638465359824</v>
      </c>
      <c r="G7" s="39">
        <f t="shared" si="3"/>
        <v>25.784491332802233</v>
      </c>
      <c r="H7" s="39">
        <f t="shared" si="4"/>
        <v>2.435870201837933</v>
      </c>
      <c r="I7" s="39">
        <f>SUM(F7:H7)</f>
        <v>99.999999999999986</v>
      </c>
      <c r="J7">
        <v>684595</v>
      </c>
      <c r="K7">
        <v>245918.4</v>
      </c>
      <c r="L7">
        <v>23232</v>
      </c>
      <c r="M7">
        <f t="shared" si="1"/>
        <v>953745.4</v>
      </c>
    </row>
    <row r="8" spans="1:13" ht="24.95" customHeight="1" x14ac:dyDescent="0.25">
      <c r="A8" s="128" t="s">
        <v>15</v>
      </c>
      <c r="B8" s="168">
        <v>621544</v>
      </c>
      <c r="C8" s="43">
        <v>2462068.7999999998</v>
      </c>
      <c r="D8" s="43">
        <v>24796</v>
      </c>
      <c r="E8" s="169">
        <f t="shared" si="0"/>
        <v>3108408.8</v>
      </c>
      <c r="F8" s="39">
        <f t="shared" si="2"/>
        <v>19.995568150495522</v>
      </c>
      <c r="G8" s="39">
        <f t="shared" si="3"/>
        <v>79.20672467533872</v>
      </c>
      <c r="H8" s="39">
        <f t="shared" si="4"/>
        <v>0.79770717416576609</v>
      </c>
      <c r="I8" s="39">
        <f t="shared" ref="I8:I21" si="5">SUM(F8:H8)</f>
        <v>100</v>
      </c>
      <c r="J8">
        <v>621544</v>
      </c>
      <c r="K8">
        <v>2462068.7999999998</v>
      </c>
      <c r="L8">
        <v>24796</v>
      </c>
      <c r="M8">
        <f t="shared" si="1"/>
        <v>3108408.8</v>
      </c>
    </row>
    <row r="9" spans="1:13" s="2" customFormat="1" ht="24.95" customHeight="1" x14ac:dyDescent="0.25">
      <c r="A9" s="128" t="s">
        <v>23</v>
      </c>
      <c r="B9" s="168">
        <v>3646158</v>
      </c>
      <c r="C9" s="168">
        <v>21043.200000000001</v>
      </c>
      <c r="D9" s="168">
        <v>0</v>
      </c>
      <c r="E9" s="169">
        <f t="shared" si="0"/>
        <v>3667201.2</v>
      </c>
      <c r="F9" s="39">
        <f t="shared" si="2"/>
        <v>99.426178198240109</v>
      </c>
      <c r="G9" s="39">
        <f t="shared" si="3"/>
        <v>0.57382180175988162</v>
      </c>
      <c r="H9" s="39">
        <f t="shared" si="4"/>
        <v>0</v>
      </c>
      <c r="I9" s="39">
        <f t="shared" si="5"/>
        <v>99.999999999999986</v>
      </c>
      <c r="J9" s="2">
        <v>3646158</v>
      </c>
      <c r="K9" s="2">
        <v>21043.200000000001</v>
      </c>
      <c r="L9" s="2">
        <v>0</v>
      </c>
      <c r="M9" s="2">
        <f t="shared" si="1"/>
        <v>3667201.2</v>
      </c>
    </row>
    <row r="10" spans="1:13" ht="24.95" customHeight="1" x14ac:dyDescent="0.25">
      <c r="A10" s="128" t="s">
        <v>24</v>
      </c>
      <c r="B10" s="43">
        <v>561600</v>
      </c>
      <c r="C10" s="43">
        <v>172800</v>
      </c>
      <c r="D10" s="43">
        <v>11500</v>
      </c>
      <c r="E10" s="169">
        <f t="shared" si="0"/>
        <v>745900</v>
      </c>
      <c r="F10" s="39">
        <f t="shared" si="2"/>
        <v>75.291594047459441</v>
      </c>
      <c r="G10" s="39">
        <f t="shared" si="3"/>
        <v>23.166644322295213</v>
      </c>
      <c r="H10" s="39">
        <f t="shared" si="4"/>
        <v>1.5417616302453412</v>
      </c>
      <c r="I10" s="39">
        <f t="shared" si="5"/>
        <v>100</v>
      </c>
      <c r="J10">
        <v>710300</v>
      </c>
      <c r="K10">
        <v>156800</v>
      </c>
      <c r="L10">
        <v>12100</v>
      </c>
      <c r="M10">
        <f t="shared" si="1"/>
        <v>879200</v>
      </c>
    </row>
    <row r="11" spans="1:13" ht="24.95" customHeight="1" x14ac:dyDescent="0.25">
      <c r="A11" s="143" t="s">
        <v>4</v>
      </c>
      <c r="B11" s="168">
        <v>443164</v>
      </c>
      <c r="C11" s="168">
        <v>364880</v>
      </c>
      <c r="D11" s="168">
        <v>151.4</v>
      </c>
      <c r="E11" s="169">
        <f t="shared" si="0"/>
        <v>808195.4</v>
      </c>
      <c r="F11" s="39">
        <f t="shared" ref="F11:F15" si="6">B11/E11*100</f>
        <v>54.8337691602798</v>
      </c>
      <c r="G11" s="39">
        <f t="shared" ref="G11:G15" si="7">C11/E11*100</f>
        <v>45.147497746213354</v>
      </c>
      <c r="H11" s="39">
        <f t="shared" ref="H11:H15" si="8">D11/E11*100</f>
        <v>1.8733093506842529E-2</v>
      </c>
      <c r="I11" s="39">
        <f t="shared" si="5"/>
        <v>99.999999999999986</v>
      </c>
      <c r="J11">
        <v>443164</v>
      </c>
      <c r="K11">
        <v>358633.6</v>
      </c>
      <c r="L11">
        <v>151.4</v>
      </c>
      <c r="M11">
        <f t="shared" si="1"/>
        <v>801949</v>
      </c>
    </row>
    <row r="12" spans="1:13" ht="24.95" customHeight="1" x14ac:dyDescent="0.25">
      <c r="A12" s="128" t="s">
        <v>5</v>
      </c>
      <c r="B12" s="168">
        <v>1051556</v>
      </c>
      <c r="C12" s="168">
        <v>300441.40000000002</v>
      </c>
      <c r="D12" s="168">
        <v>3055</v>
      </c>
      <c r="E12" s="169">
        <f t="shared" si="0"/>
        <v>1355052.4</v>
      </c>
      <c r="F12" s="39">
        <f t="shared" si="6"/>
        <v>77.60260784011011</v>
      </c>
      <c r="G12" s="39">
        <f t="shared" si="7"/>
        <v>22.171939623884658</v>
      </c>
      <c r="H12" s="39">
        <f t="shared" si="8"/>
        <v>0.22545253600524973</v>
      </c>
      <c r="I12" s="39">
        <f t="shared" si="5"/>
        <v>100.00000000000001</v>
      </c>
      <c r="J12">
        <v>1051556</v>
      </c>
      <c r="K12">
        <v>300441.40000000002</v>
      </c>
      <c r="L12">
        <v>3055</v>
      </c>
      <c r="M12">
        <f t="shared" si="1"/>
        <v>1355052.4</v>
      </c>
    </row>
    <row r="13" spans="1:13" ht="24.95" customHeight="1" x14ac:dyDescent="0.25">
      <c r="A13" s="128" t="s">
        <v>6</v>
      </c>
      <c r="B13" s="205">
        <v>413441</v>
      </c>
      <c r="C13" s="205">
        <v>233117.8</v>
      </c>
      <c r="D13" s="205">
        <v>2944</v>
      </c>
      <c r="E13" s="169">
        <f t="shared" si="0"/>
        <v>649502.80000000005</v>
      </c>
      <c r="F13" s="39">
        <f t="shared" si="6"/>
        <v>63.654998869904787</v>
      </c>
      <c r="G13" s="39">
        <f t="shared" si="7"/>
        <v>35.891731336647041</v>
      </c>
      <c r="H13" s="39">
        <f t="shared" si="8"/>
        <v>0.45326979344815749</v>
      </c>
      <c r="I13" s="39">
        <f t="shared" si="5"/>
        <v>99.999999999999986</v>
      </c>
      <c r="J13">
        <v>413441</v>
      </c>
      <c r="K13">
        <v>233117.2</v>
      </c>
      <c r="L13">
        <v>2944</v>
      </c>
      <c r="M13">
        <f t="shared" si="1"/>
        <v>649502.19999999995</v>
      </c>
    </row>
    <row r="14" spans="1:13" s="62" customFormat="1" ht="24.95" customHeight="1" x14ac:dyDescent="0.25">
      <c r="A14" s="128" t="s">
        <v>7</v>
      </c>
      <c r="B14" s="43">
        <v>424424</v>
      </c>
      <c r="C14" s="43">
        <v>1000300.8</v>
      </c>
      <c r="D14" s="43">
        <v>527</v>
      </c>
      <c r="E14" s="169">
        <f t="shared" si="0"/>
        <v>1425251.8</v>
      </c>
      <c r="F14" s="39">
        <f t="shared" si="6"/>
        <v>29.778878370825424</v>
      </c>
      <c r="G14" s="39">
        <f t="shared" si="7"/>
        <v>70.184145706744587</v>
      </c>
      <c r="H14" s="39">
        <f t="shared" si="8"/>
        <v>3.6975922429987457E-2</v>
      </c>
      <c r="I14" s="39">
        <f t="shared" si="5"/>
        <v>100</v>
      </c>
      <c r="J14" s="62">
        <v>424424</v>
      </c>
      <c r="K14" s="62">
        <v>1000300.8</v>
      </c>
      <c r="L14" s="62">
        <v>527</v>
      </c>
      <c r="M14" s="62">
        <f t="shared" si="1"/>
        <v>1425251.8</v>
      </c>
    </row>
    <row r="15" spans="1:13" ht="24.95" customHeight="1" x14ac:dyDescent="0.25">
      <c r="A15" s="128" t="s">
        <v>8</v>
      </c>
      <c r="B15" s="168">
        <v>743653</v>
      </c>
      <c r="C15" s="168">
        <v>476692.8</v>
      </c>
      <c r="D15" s="168">
        <v>1317</v>
      </c>
      <c r="E15" s="169">
        <f t="shared" si="0"/>
        <v>1221662.8</v>
      </c>
      <c r="F15" s="39">
        <f t="shared" si="6"/>
        <v>60.872198122100464</v>
      </c>
      <c r="G15" s="39">
        <f t="shared" si="7"/>
        <v>39.019997989625288</v>
      </c>
      <c r="H15" s="39">
        <f t="shared" si="8"/>
        <v>0.10780388827424392</v>
      </c>
      <c r="I15" s="39">
        <f t="shared" si="5"/>
        <v>100</v>
      </c>
      <c r="J15">
        <v>743653</v>
      </c>
      <c r="K15">
        <v>476692.8</v>
      </c>
      <c r="L15">
        <v>1317</v>
      </c>
      <c r="M15">
        <f t="shared" si="1"/>
        <v>1221662.8</v>
      </c>
    </row>
    <row r="16" spans="1:13" ht="24.95" customHeight="1" x14ac:dyDescent="0.25">
      <c r="A16" s="128" t="s">
        <v>9</v>
      </c>
      <c r="B16" s="168">
        <v>310786</v>
      </c>
      <c r="C16" s="168">
        <v>131270.39999999999</v>
      </c>
      <c r="D16" s="168">
        <v>540</v>
      </c>
      <c r="E16" s="169">
        <f t="shared" si="0"/>
        <v>442596.4</v>
      </c>
      <c r="F16" s="39">
        <f t="shared" ref="F16" si="9">B16/E16*100</f>
        <v>70.218826904150148</v>
      </c>
      <c r="G16" s="39">
        <f t="shared" ref="G16" si="10">C16/E16*100</f>
        <v>29.659165777218249</v>
      </c>
      <c r="H16" s="39">
        <f t="shared" ref="H16" si="11">D16/E16*100</f>
        <v>0.12200731863160207</v>
      </c>
      <c r="I16" s="39">
        <f t="shared" ref="I16" si="12">SUM(F16:H16)</f>
        <v>100</v>
      </c>
      <c r="J16">
        <v>310786</v>
      </c>
      <c r="K16">
        <v>131270.39999999999</v>
      </c>
      <c r="L16">
        <v>540</v>
      </c>
      <c r="M16">
        <f t="shared" si="1"/>
        <v>442596.4</v>
      </c>
    </row>
    <row r="17" spans="1:13" ht="24.95" customHeight="1" x14ac:dyDescent="0.25">
      <c r="A17" s="128" t="s">
        <v>10</v>
      </c>
      <c r="B17" s="168">
        <v>219937.9</v>
      </c>
      <c r="C17" s="205">
        <v>150963.20000000001</v>
      </c>
      <c r="D17" s="205">
        <v>610.6</v>
      </c>
      <c r="E17" s="169">
        <f t="shared" si="0"/>
        <v>371511.69999999995</v>
      </c>
      <c r="F17" s="39">
        <f>B17/E17*100</f>
        <v>59.200800405478482</v>
      </c>
      <c r="G17" s="39">
        <f>C17/E17*100</f>
        <v>40.634844070859685</v>
      </c>
      <c r="H17" s="39">
        <f t="shared" ref="H17" si="13">D17/E17*100</f>
        <v>0.16435552366183895</v>
      </c>
      <c r="I17" s="39">
        <f t="shared" si="5"/>
        <v>100</v>
      </c>
      <c r="J17">
        <v>219937.9</v>
      </c>
      <c r="K17">
        <v>150963.20000000001</v>
      </c>
      <c r="L17">
        <v>610.6</v>
      </c>
      <c r="M17">
        <f t="shared" si="1"/>
        <v>371511.69999999995</v>
      </c>
    </row>
    <row r="18" spans="1:13" ht="24.95" customHeight="1" x14ac:dyDescent="0.25">
      <c r="A18" s="128" t="s">
        <v>11</v>
      </c>
      <c r="B18" s="168">
        <v>606000</v>
      </c>
      <c r="C18" s="168">
        <v>47000</v>
      </c>
      <c r="D18" s="168">
        <v>180</v>
      </c>
      <c r="E18" s="169">
        <f t="shared" si="0"/>
        <v>653180</v>
      </c>
      <c r="F18" s="39">
        <f>B18/E18*100</f>
        <v>92.776876205640107</v>
      </c>
      <c r="G18" s="39">
        <f>C18/E18*100</f>
        <v>7.1955663063780273</v>
      </c>
      <c r="H18" s="39">
        <f>D18/E18*100</f>
        <v>2.7557487981873297E-2</v>
      </c>
      <c r="I18" s="39">
        <f t="shared" si="5"/>
        <v>100</v>
      </c>
      <c r="J18">
        <v>692159</v>
      </c>
      <c r="K18">
        <v>69252.800000000003</v>
      </c>
      <c r="L18">
        <v>100</v>
      </c>
      <c r="M18">
        <f t="shared" si="1"/>
        <v>761511.8</v>
      </c>
    </row>
    <row r="19" spans="1:13" ht="24.95" customHeight="1" x14ac:dyDescent="0.25">
      <c r="A19" s="128" t="s">
        <v>12</v>
      </c>
      <c r="B19" s="168">
        <v>414957</v>
      </c>
      <c r="C19" s="168">
        <v>97161.4</v>
      </c>
      <c r="D19" s="168">
        <v>44786</v>
      </c>
      <c r="E19" s="169">
        <f t="shared" si="0"/>
        <v>556904.4</v>
      </c>
      <c r="F19" s="39">
        <f>B19/E19*100</f>
        <v>74.511352397287581</v>
      </c>
      <c r="G19" s="39">
        <f>C19/E19*100</f>
        <v>17.446692825554976</v>
      </c>
      <c r="H19" s="39">
        <f>D19/E19*100</f>
        <v>8.0419547771574429</v>
      </c>
      <c r="I19" s="39">
        <f t="shared" si="5"/>
        <v>100</v>
      </c>
      <c r="J19">
        <v>321764</v>
      </c>
      <c r="K19">
        <v>60951</v>
      </c>
      <c r="L19">
        <v>23657</v>
      </c>
      <c r="M19">
        <f t="shared" si="1"/>
        <v>406372</v>
      </c>
    </row>
    <row r="20" spans="1:13" ht="24.95" customHeight="1" thickBot="1" x14ac:dyDescent="0.3">
      <c r="A20" s="144" t="s">
        <v>13</v>
      </c>
      <c r="B20" s="168">
        <v>1334700</v>
      </c>
      <c r="C20" s="43">
        <v>1572667.2</v>
      </c>
      <c r="D20" s="43">
        <v>97</v>
      </c>
      <c r="E20" s="221">
        <f t="shared" si="0"/>
        <v>2907464.2</v>
      </c>
      <c r="F20" s="39">
        <f>B20/E20*100</f>
        <v>45.905982264545166</v>
      </c>
      <c r="G20" s="39">
        <f>C20/E20*100</f>
        <v>54.090681494891655</v>
      </c>
      <c r="H20" s="39">
        <f>D20/E20*100</f>
        <v>3.3362405631684128E-3</v>
      </c>
      <c r="I20" s="39">
        <v>100</v>
      </c>
      <c r="J20">
        <v>1334700</v>
      </c>
      <c r="K20">
        <v>1572667.2</v>
      </c>
      <c r="L20">
        <v>97</v>
      </c>
      <c r="M20">
        <f t="shared" si="1"/>
        <v>2907464.2</v>
      </c>
    </row>
    <row r="21" spans="1:13" ht="24.95" customHeight="1" thickTop="1" thickBot="1" x14ac:dyDescent="0.3">
      <c r="A21" s="60" t="s">
        <v>53</v>
      </c>
      <c r="B21" s="61">
        <f>SUM(B5:B20)</f>
        <v>12836405.9</v>
      </c>
      <c r="C21" s="61">
        <f>SUM(C5:C20)</f>
        <v>7685122.2000000011</v>
      </c>
      <c r="D21" s="61">
        <f>SUM(D5:D20)</f>
        <v>113736</v>
      </c>
      <c r="E21" s="61">
        <f>SUM(E5:E20)</f>
        <v>20635264.099999998</v>
      </c>
      <c r="F21" s="139">
        <f t="shared" ref="F21" si="14">B21/E21*100</f>
        <v>62.206162411073777</v>
      </c>
      <c r="G21" s="139">
        <f>C21/E21*100</f>
        <v>37.242664609269539</v>
      </c>
      <c r="H21" s="139">
        <f>D21/E21*100</f>
        <v>0.55117297965670331</v>
      </c>
      <c r="I21" s="139">
        <f t="shared" si="5"/>
        <v>100.00000000000001</v>
      </c>
      <c r="J21">
        <f>SUM(J5:J20)</f>
        <v>12978071.9</v>
      </c>
      <c r="K21">
        <f>SUM(K5:K20)</f>
        <v>7648917.6000000006</v>
      </c>
      <c r="L21">
        <f>SUM(L5:L20)</f>
        <v>93127</v>
      </c>
      <c r="M21">
        <f t="shared" si="1"/>
        <v>20720116.5</v>
      </c>
    </row>
    <row r="22" spans="1:13" ht="3.6" customHeight="1" thickTop="1" x14ac:dyDescent="0.25">
      <c r="A22" s="42"/>
      <c r="B22" s="42"/>
      <c r="C22" s="42"/>
      <c r="D22" s="42"/>
      <c r="E22" s="42"/>
      <c r="F22" s="42"/>
      <c r="G22" s="42"/>
      <c r="H22" s="42"/>
      <c r="I22" s="42"/>
    </row>
    <row r="23" spans="1:13" ht="17.100000000000001" customHeight="1" x14ac:dyDescent="0.25">
      <c r="A23" s="393" t="s">
        <v>183</v>
      </c>
      <c r="B23" s="394"/>
      <c r="C23" s="394"/>
      <c r="D23" s="394"/>
      <c r="E23" s="394"/>
      <c r="F23" s="394"/>
      <c r="G23" s="394"/>
      <c r="H23" s="394"/>
      <c r="I23" s="165"/>
    </row>
    <row r="24" spans="1:13" s="2" customFormat="1" ht="2.4500000000000002" hidden="1" customHeight="1" x14ac:dyDescent="0.25">
      <c r="A24" s="42"/>
      <c r="B24" s="42"/>
      <c r="C24" s="42"/>
      <c r="D24" s="42"/>
      <c r="E24" s="42"/>
      <c r="F24" s="42"/>
      <c r="G24" s="42"/>
      <c r="H24" s="42"/>
      <c r="I24" s="42"/>
    </row>
    <row r="25" spans="1:13" s="2" customFormat="1" ht="15" customHeight="1" x14ac:dyDescent="0.25">
      <c r="A25" s="395" t="s">
        <v>276</v>
      </c>
      <c r="B25" s="395"/>
      <c r="C25" s="395"/>
      <c r="D25" s="395"/>
      <c r="E25" s="395"/>
      <c r="F25" s="395"/>
      <c r="G25" s="395"/>
      <c r="H25" s="42"/>
      <c r="I25" s="42"/>
    </row>
    <row r="26" spans="1:13" s="2" customFormat="1" ht="16.149999999999999" customHeight="1" x14ac:dyDescent="0.25">
      <c r="A26" s="42"/>
      <c r="B26" s="42"/>
      <c r="C26" s="42"/>
      <c r="D26" s="42"/>
      <c r="E26" s="42"/>
      <c r="F26" s="42"/>
      <c r="G26" s="42"/>
      <c r="H26" s="42"/>
      <c r="I26" s="42"/>
    </row>
    <row r="27" spans="1:13" ht="16.149999999999999" customHeight="1" x14ac:dyDescent="0.25">
      <c r="A27" s="391" t="s">
        <v>145</v>
      </c>
      <c r="B27" s="391"/>
      <c r="C27" s="391"/>
      <c r="D27" s="391"/>
      <c r="E27" s="391"/>
      <c r="F27" s="41"/>
      <c r="G27" s="392">
        <v>16</v>
      </c>
      <c r="H27" s="392"/>
      <c r="I27" s="392"/>
    </row>
    <row r="28" spans="1:13" ht="14.45" customHeight="1" x14ac:dyDescent="0.25">
      <c r="B28" s="44"/>
      <c r="C28" s="44"/>
      <c r="D28" s="44"/>
      <c r="E28" s="44"/>
      <c r="F28" s="44"/>
      <c r="G28" s="44"/>
    </row>
    <row r="29" spans="1:13" x14ac:dyDescent="0.25">
      <c r="G29" s="12"/>
    </row>
  </sheetData>
  <mergeCells count="10">
    <mergeCell ref="A27:E27"/>
    <mergeCell ref="G27:I27"/>
    <mergeCell ref="A1:I1"/>
    <mergeCell ref="A3:A4"/>
    <mergeCell ref="B3:D3"/>
    <mergeCell ref="E3:E4"/>
    <mergeCell ref="I3:I4"/>
    <mergeCell ref="F3:H3"/>
    <mergeCell ref="A23:H23"/>
    <mergeCell ref="A25:G25"/>
  </mergeCells>
  <printOptions horizontalCentered="1"/>
  <pageMargins left="0.511811023622047" right="0.511811023622047" top="0.59055118110236204" bottom="0.196850393700787" header="0.31496062992126" footer="0.31496062992126"/>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H27"/>
  <sheetViews>
    <sheetView rightToLeft="1" tabSelected="1" view="pageBreakPreview" topLeftCell="A13" zoomScale="160" zoomScaleSheetLayoutView="160" workbookViewId="0">
      <selection activeCell="D16" sqref="D16"/>
    </sheetView>
  </sheetViews>
  <sheetFormatPr defaultRowHeight="15" x14ac:dyDescent="0.25"/>
  <cols>
    <col min="1" max="1" width="14.140625" customWidth="1"/>
    <col min="2" max="2" width="15.28515625" customWidth="1"/>
    <col min="3" max="3" width="15.85546875" customWidth="1"/>
    <col min="4" max="4" width="14.28515625" customWidth="1"/>
    <col min="5" max="5" width="16.7109375" customWidth="1"/>
    <col min="6" max="6" width="15.7109375" customWidth="1"/>
    <col min="7" max="7" width="15.140625" customWidth="1"/>
  </cols>
  <sheetData>
    <row r="1" spans="1:8" ht="24" customHeight="1" x14ac:dyDescent="0.25">
      <c r="A1" s="396" t="s">
        <v>267</v>
      </c>
      <c r="B1" s="397"/>
      <c r="C1" s="397"/>
      <c r="D1" s="397"/>
      <c r="E1" s="397"/>
      <c r="F1" s="397"/>
      <c r="G1" s="397"/>
    </row>
    <row r="2" spans="1:8" ht="21.6" customHeight="1" thickBot="1" x14ac:dyDescent="0.3">
      <c r="A2" s="56" t="s">
        <v>268</v>
      </c>
      <c r="B2" s="6"/>
      <c r="C2" s="6"/>
      <c r="D2" s="6"/>
      <c r="E2" s="6"/>
      <c r="F2" s="6"/>
      <c r="G2" s="6"/>
    </row>
    <row r="3" spans="1:8" ht="48.6" customHeight="1" thickTop="1" x14ac:dyDescent="0.25">
      <c r="A3" s="332" t="s">
        <v>0</v>
      </c>
      <c r="B3" s="332" t="s">
        <v>269</v>
      </c>
      <c r="C3" s="332" t="s">
        <v>270</v>
      </c>
      <c r="D3" s="332" t="s">
        <v>243</v>
      </c>
      <c r="E3" s="332" t="s">
        <v>271</v>
      </c>
      <c r="F3" s="332" t="s">
        <v>272</v>
      </c>
      <c r="G3" s="332" t="s">
        <v>273</v>
      </c>
    </row>
    <row r="4" spans="1:8" ht="24.95" customHeight="1" x14ac:dyDescent="0.25">
      <c r="A4" s="110" t="s">
        <v>1</v>
      </c>
      <c r="B4" s="279">
        <v>2397163.7204550845</v>
      </c>
      <c r="C4" s="168">
        <v>938131</v>
      </c>
      <c r="D4" s="168">
        <f t="shared" ref="D4:D15" si="0">C4/365</f>
        <v>2570.2219178082191</v>
      </c>
      <c r="E4" s="333">
        <f t="shared" ref="E4:E19" si="1">C4*1000</f>
        <v>938131000</v>
      </c>
      <c r="F4" s="168">
        <f t="shared" ref="F4:F19" si="2">E4/365</f>
        <v>2570221.9178082193</v>
      </c>
      <c r="G4" s="168">
        <f t="shared" ref="G4:G20" si="3">F4/B4</f>
        <v>1.072192898581112</v>
      </c>
    </row>
    <row r="5" spans="1:8" ht="24.95" customHeight="1" x14ac:dyDescent="0.25">
      <c r="A5" s="110" t="s">
        <v>2</v>
      </c>
      <c r="B5" s="279">
        <v>1400128.6046039604</v>
      </c>
      <c r="C5" s="168">
        <v>421759</v>
      </c>
      <c r="D5" s="334">
        <f t="shared" si="0"/>
        <v>1155.504109589041</v>
      </c>
      <c r="E5" s="279">
        <f t="shared" si="1"/>
        <v>421759000</v>
      </c>
      <c r="F5" s="43">
        <f t="shared" si="2"/>
        <v>1155504.1095890412</v>
      </c>
      <c r="G5" s="39">
        <f t="shared" si="3"/>
        <v>0.82528426730906368</v>
      </c>
    </row>
    <row r="6" spans="1:8" ht="24.95" customHeight="1" x14ac:dyDescent="0.25">
      <c r="A6" s="110" t="s">
        <v>3</v>
      </c>
      <c r="B6" s="279">
        <v>1035097.1928454144</v>
      </c>
      <c r="C6" s="168">
        <v>684595</v>
      </c>
      <c r="D6" s="334">
        <f t="shared" si="0"/>
        <v>1875.6027397260275</v>
      </c>
      <c r="E6" s="279">
        <f t="shared" si="1"/>
        <v>684595000</v>
      </c>
      <c r="F6" s="43">
        <f t="shared" si="2"/>
        <v>1875602.7397260275</v>
      </c>
      <c r="G6" s="39">
        <f t="shared" si="3"/>
        <v>1.8120064016115418</v>
      </c>
    </row>
    <row r="7" spans="1:8" s="2" customFormat="1" ht="24.95" customHeight="1" x14ac:dyDescent="0.25">
      <c r="A7" s="110" t="s">
        <v>274</v>
      </c>
      <c r="B7" s="279">
        <v>1249039.0508575595</v>
      </c>
      <c r="C7" s="43">
        <v>621544</v>
      </c>
      <c r="D7" s="334">
        <f t="shared" si="0"/>
        <v>1702.8602739726027</v>
      </c>
      <c r="E7" s="279">
        <f t="shared" si="1"/>
        <v>621544000</v>
      </c>
      <c r="F7" s="43">
        <f t="shared" si="2"/>
        <v>1702860.2739726028</v>
      </c>
      <c r="G7" s="39">
        <f t="shared" si="3"/>
        <v>1.3633362966541844</v>
      </c>
    </row>
    <row r="8" spans="1:8" ht="24.95" customHeight="1" x14ac:dyDescent="0.25">
      <c r="A8" s="110" t="s">
        <v>23</v>
      </c>
      <c r="B8" s="335">
        <v>6284017.4749999996</v>
      </c>
      <c r="C8" s="168">
        <v>3646158</v>
      </c>
      <c r="D8" s="334">
        <f t="shared" si="0"/>
        <v>9989.4739726027401</v>
      </c>
      <c r="E8" s="279">
        <f t="shared" si="1"/>
        <v>3646158000</v>
      </c>
      <c r="F8" s="43">
        <f t="shared" si="2"/>
        <v>9989473.9726027399</v>
      </c>
      <c r="G8" s="39">
        <f t="shared" si="3"/>
        <v>1.5896636208196955</v>
      </c>
    </row>
    <row r="9" spans="1:8" ht="24.95" customHeight="1" x14ac:dyDescent="0.25">
      <c r="A9" s="110" t="s">
        <v>24</v>
      </c>
      <c r="B9" s="333">
        <v>1848466.98</v>
      </c>
      <c r="C9" s="43">
        <v>561600</v>
      </c>
      <c r="D9" s="334">
        <f t="shared" si="0"/>
        <v>1538.6301369863013</v>
      </c>
      <c r="E9" s="279">
        <f t="shared" si="1"/>
        <v>561600000</v>
      </c>
      <c r="F9" s="43">
        <f t="shared" si="2"/>
        <v>1538630.1369863013</v>
      </c>
      <c r="G9" s="39">
        <f t="shared" si="3"/>
        <v>0.83238172693044332</v>
      </c>
    </row>
    <row r="10" spans="1:8" ht="24.95" customHeight="1" x14ac:dyDescent="0.25">
      <c r="A10" s="110" t="s">
        <v>4</v>
      </c>
      <c r="B10" s="279">
        <v>1043905.1997291649</v>
      </c>
      <c r="C10" s="168">
        <v>443164</v>
      </c>
      <c r="D10" s="334">
        <f t="shared" si="0"/>
        <v>1214.1479452054793</v>
      </c>
      <c r="E10" s="279">
        <f t="shared" si="1"/>
        <v>443164000</v>
      </c>
      <c r="F10" s="43">
        <f t="shared" si="2"/>
        <v>1214147.9452054794</v>
      </c>
      <c r="G10" s="39">
        <f t="shared" si="3"/>
        <v>1.1630825725559015</v>
      </c>
    </row>
    <row r="11" spans="1:8" ht="24.95" customHeight="1" x14ac:dyDescent="0.25">
      <c r="A11" s="110" t="s">
        <v>25</v>
      </c>
      <c r="B11" s="279">
        <v>1010081.8796570145</v>
      </c>
      <c r="C11" s="168">
        <v>1051556</v>
      </c>
      <c r="D11" s="334">
        <f t="shared" si="0"/>
        <v>2880.9753424657533</v>
      </c>
      <c r="E11" s="279">
        <f t="shared" si="1"/>
        <v>1051556000</v>
      </c>
      <c r="F11" s="43">
        <f t="shared" si="2"/>
        <v>2880975.3424657532</v>
      </c>
      <c r="G11" s="39">
        <f t="shared" si="3"/>
        <v>2.8522196076262878</v>
      </c>
      <c r="H11" t="s">
        <v>275</v>
      </c>
    </row>
    <row r="12" spans="1:8" ht="24.95" customHeight="1" x14ac:dyDescent="0.25">
      <c r="A12" s="110" t="s">
        <v>6</v>
      </c>
      <c r="B12" s="311">
        <v>983317.04424140789</v>
      </c>
      <c r="C12" s="205">
        <v>413441</v>
      </c>
      <c r="D12" s="336">
        <f t="shared" si="0"/>
        <v>1132.7150684931507</v>
      </c>
      <c r="E12" s="311">
        <f t="shared" si="1"/>
        <v>413441000</v>
      </c>
      <c r="F12" s="206">
        <f t="shared" si="2"/>
        <v>1132715.0684931506</v>
      </c>
      <c r="G12" s="312">
        <f t="shared" si="3"/>
        <v>1.1519327109467503</v>
      </c>
      <c r="H12" s="279">
        <v>983317.04424140789</v>
      </c>
    </row>
    <row r="13" spans="1:8" ht="24.95" customHeight="1" x14ac:dyDescent="0.25">
      <c r="A13" s="110" t="s">
        <v>7</v>
      </c>
      <c r="B13" s="279">
        <v>934297.69322028209</v>
      </c>
      <c r="C13" s="43">
        <v>424424</v>
      </c>
      <c r="D13" s="336">
        <f t="shared" si="0"/>
        <v>1162.8054794520549</v>
      </c>
      <c r="E13" s="279">
        <f t="shared" si="1"/>
        <v>424424000</v>
      </c>
      <c r="F13" s="43">
        <f t="shared" si="2"/>
        <v>1162805.4794520547</v>
      </c>
      <c r="G13" s="39">
        <f t="shared" si="3"/>
        <v>1.2445770634883679</v>
      </c>
      <c r="H13" s="279">
        <v>934297.69322028209</v>
      </c>
    </row>
    <row r="14" spans="1:8" ht="24.95" customHeight="1" x14ac:dyDescent="0.25">
      <c r="A14" s="110" t="s">
        <v>8</v>
      </c>
      <c r="B14" s="333">
        <v>1279046.6264638905</v>
      </c>
      <c r="C14" s="168">
        <v>743653</v>
      </c>
      <c r="D14" s="336">
        <f t="shared" si="0"/>
        <v>2037.4054794520548</v>
      </c>
      <c r="E14" s="279">
        <f t="shared" si="1"/>
        <v>743653000</v>
      </c>
      <c r="F14" s="43">
        <f t="shared" si="2"/>
        <v>2037405.4794520547</v>
      </c>
      <c r="G14" s="39">
        <f t="shared" si="3"/>
        <v>1.5929094665491257</v>
      </c>
      <c r="H14" s="279">
        <v>1279046.6264638905</v>
      </c>
    </row>
    <row r="15" spans="1:8" s="2" customFormat="1" ht="24.95" customHeight="1" x14ac:dyDescent="0.25">
      <c r="A15" s="110" t="s">
        <v>264</v>
      </c>
      <c r="B15" s="279">
        <v>665729.26434815733</v>
      </c>
      <c r="C15" s="43">
        <v>310786</v>
      </c>
      <c r="D15" s="336">
        <f t="shared" si="0"/>
        <v>851.46849315068494</v>
      </c>
      <c r="E15" s="279">
        <f t="shared" si="1"/>
        <v>310786000</v>
      </c>
      <c r="F15" s="43">
        <f t="shared" si="2"/>
        <v>851468.49315068498</v>
      </c>
      <c r="G15" s="39">
        <f t="shared" si="3"/>
        <v>1.2790011476878556</v>
      </c>
      <c r="H15" s="279">
        <v>665729.26434815733</v>
      </c>
    </row>
    <row r="16" spans="1:8" ht="24.95" customHeight="1" x14ac:dyDescent="0.25">
      <c r="A16" s="110" t="s">
        <v>10</v>
      </c>
      <c r="B16" s="333">
        <v>453977.23032553139</v>
      </c>
      <c r="C16" s="168">
        <v>219937.9</v>
      </c>
      <c r="D16" s="336">
        <f>C16/365</f>
        <v>602.56958904109592</v>
      </c>
      <c r="E16" s="279">
        <f t="shared" si="1"/>
        <v>219937900</v>
      </c>
      <c r="F16" s="43">
        <f t="shared" si="2"/>
        <v>602569.58904109593</v>
      </c>
      <c r="G16" s="39">
        <f t="shared" si="3"/>
        <v>1.3273123601573895</v>
      </c>
      <c r="H16" s="279">
        <v>453977.23032553139</v>
      </c>
    </row>
    <row r="17" spans="1:8" ht="24.95" customHeight="1" x14ac:dyDescent="0.25">
      <c r="A17" s="110" t="s">
        <v>11</v>
      </c>
      <c r="B17" s="279">
        <v>1566705.9999999998</v>
      </c>
      <c r="C17" s="168">
        <v>606000</v>
      </c>
      <c r="D17" s="43">
        <f>C17/365</f>
        <v>1660.2739726027398</v>
      </c>
      <c r="E17" s="279">
        <f t="shared" si="1"/>
        <v>606000000</v>
      </c>
      <c r="F17" s="43">
        <f t="shared" si="2"/>
        <v>1660273.9726027397</v>
      </c>
      <c r="G17" s="43">
        <f t="shared" si="3"/>
        <v>1.0597227384095931</v>
      </c>
      <c r="H17" s="279">
        <v>1566705.9999999998</v>
      </c>
    </row>
    <row r="18" spans="1:8" ht="24.95" customHeight="1" x14ac:dyDescent="0.25">
      <c r="A18" s="110" t="s">
        <v>12</v>
      </c>
      <c r="B18" s="333">
        <v>1064448</v>
      </c>
      <c r="C18" s="168">
        <v>414957</v>
      </c>
      <c r="D18" s="334">
        <f>C18/365</f>
        <v>1136.868493150685</v>
      </c>
      <c r="E18" s="279">
        <f t="shared" si="1"/>
        <v>414957000</v>
      </c>
      <c r="F18" s="43">
        <f t="shared" si="2"/>
        <v>1136868.493150685</v>
      </c>
      <c r="G18" s="39">
        <f t="shared" si="3"/>
        <v>1.0680357266401788</v>
      </c>
      <c r="H18" s="279">
        <v>1064448</v>
      </c>
    </row>
    <row r="19" spans="1:8" ht="24.95" customHeight="1" thickBot="1" x14ac:dyDescent="0.3">
      <c r="A19" s="142" t="s">
        <v>13</v>
      </c>
      <c r="B19" s="279">
        <v>3150406.3993065925</v>
      </c>
      <c r="C19" s="168">
        <v>1334700</v>
      </c>
      <c r="D19" s="334">
        <f>C19/365</f>
        <v>3656.7123287671234</v>
      </c>
      <c r="E19" s="279">
        <f t="shared" si="1"/>
        <v>1334700000</v>
      </c>
      <c r="F19" s="43">
        <f t="shared" si="2"/>
        <v>3656712.3287671232</v>
      </c>
      <c r="G19" s="39">
        <f t="shared" si="3"/>
        <v>1.160711306824405</v>
      </c>
      <c r="H19" s="279">
        <v>3150406.3993065925</v>
      </c>
    </row>
    <row r="20" spans="1:8" ht="24.95" customHeight="1" thickTop="1" thickBot="1" x14ac:dyDescent="0.3">
      <c r="A20" s="48" t="s">
        <v>53</v>
      </c>
      <c r="B20" s="337">
        <f>SUM(B4:B19)</f>
        <v>26365828.361054059</v>
      </c>
      <c r="C20" s="57">
        <f>SUM(C4:C19)</f>
        <v>12836405.9</v>
      </c>
      <c r="D20" s="57">
        <f>SUM(D4:D19)</f>
        <v>35168.235342465756</v>
      </c>
      <c r="E20" s="57">
        <f>SUM(E4:E19)</f>
        <v>12836405900</v>
      </c>
      <c r="F20" s="57">
        <f>SUM(F4:F19)</f>
        <v>35168235.342465751</v>
      </c>
      <c r="G20" s="59">
        <f t="shared" si="3"/>
        <v>1.3338566443227724</v>
      </c>
    </row>
    <row r="21" spans="1:8" ht="4.1500000000000004" customHeight="1" thickTop="1" x14ac:dyDescent="0.25">
      <c r="A21" s="417"/>
      <c r="B21" s="417"/>
      <c r="C21" s="417"/>
      <c r="D21" s="417"/>
      <c r="E21" s="283"/>
      <c r="F21" s="338"/>
      <c r="G21" s="339"/>
    </row>
    <row r="22" spans="1:8" ht="17.100000000000001" customHeight="1" x14ac:dyDescent="0.25">
      <c r="A22" s="393" t="s">
        <v>183</v>
      </c>
      <c r="B22" s="394"/>
      <c r="C22" s="394"/>
      <c r="D22" s="394"/>
      <c r="E22" s="394"/>
      <c r="F22" s="394"/>
      <c r="G22" s="394"/>
      <c r="H22" s="394"/>
    </row>
    <row r="23" spans="1:8" s="2" customFormat="1" ht="2.4500000000000002" hidden="1" customHeight="1" x14ac:dyDescent="0.25">
      <c r="A23" s="42"/>
      <c r="B23" s="42"/>
      <c r="C23" s="42"/>
      <c r="D23" s="42"/>
      <c r="E23" s="42"/>
      <c r="F23" s="42"/>
      <c r="G23" s="42"/>
      <c r="H23" s="42"/>
    </row>
    <row r="24" spans="1:8" s="2" customFormat="1" ht="15" customHeight="1" x14ac:dyDescent="0.25">
      <c r="A24" s="395" t="s">
        <v>276</v>
      </c>
      <c r="B24" s="395"/>
      <c r="C24" s="395"/>
      <c r="D24" s="395"/>
      <c r="E24" s="395"/>
      <c r="F24" s="395"/>
      <c r="G24" s="395"/>
      <c r="H24" s="42"/>
    </row>
    <row r="25" spans="1:8" ht="13.9" hidden="1" customHeight="1" x14ac:dyDescent="0.25">
      <c r="A25" s="340"/>
      <c r="B25" s="341"/>
      <c r="C25" s="341"/>
      <c r="D25" s="341"/>
      <c r="E25" s="341"/>
      <c r="F25" s="331"/>
      <c r="G25" s="331"/>
    </row>
    <row r="26" spans="1:8" ht="13.9" customHeight="1" x14ac:dyDescent="0.25">
      <c r="A26" s="340"/>
      <c r="B26" s="341"/>
      <c r="C26" s="341"/>
      <c r="D26" s="341"/>
      <c r="E26" s="341"/>
      <c r="F26" s="331"/>
      <c r="G26" s="331"/>
    </row>
    <row r="27" spans="1:8" ht="19.899999999999999" customHeight="1" x14ac:dyDescent="0.25">
      <c r="A27" s="391" t="s">
        <v>145</v>
      </c>
      <c r="B27" s="391"/>
      <c r="C27" s="391"/>
      <c r="D27" s="392">
        <v>17</v>
      </c>
      <c r="E27" s="392"/>
      <c r="F27" s="392"/>
      <c r="G27" s="392"/>
    </row>
  </sheetData>
  <mergeCells count="6">
    <mergeCell ref="A27:C27"/>
    <mergeCell ref="D27:G27"/>
    <mergeCell ref="A1:G1"/>
    <mergeCell ref="A21:D21"/>
    <mergeCell ref="A22:H22"/>
    <mergeCell ref="A24:G24"/>
  </mergeCells>
  <printOptions horizontalCentered="1"/>
  <pageMargins left="0.51181102362204722" right="0.51181102362204722" top="0.59055118110236227" bottom="0.19685039370078741" header="0.31496062992125984" footer="0.31496062992125984"/>
  <pageSetup paperSize="9"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Z21"/>
  <sheetViews>
    <sheetView rightToLeft="1" view="pageBreakPreview" topLeftCell="B4" zoomScale="130" zoomScaleNormal="80" zoomScaleSheetLayoutView="130" zoomScalePageLayoutView="80" workbookViewId="0">
      <selection activeCell="K9" sqref="K9"/>
    </sheetView>
  </sheetViews>
  <sheetFormatPr defaultColWidth="9" defaultRowHeight="23.25" x14ac:dyDescent="0.25"/>
  <cols>
    <col min="1" max="1" width="3.140625" style="14" hidden="1" customWidth="1"/>
    <col min="2" max="2" width="35.7109375" style="14" customWidth="1"/>
    <col min="3" max="3" width="13.7109375" style="14" customWidth="1"/>
    <col min="4" max="4" width="12" style="14" customWidth="1"/>
    <col min="5" max="5" width="60.28515625" style="14" customWidth="1"/>
    <col min="6" max="6" width="6.28515625" style="74" customWidth="1"/>
    <col min="7" max="7" width="7.140625" style="108" customWidth="1"/>
    <col min="8" max="8" width="7.28515625" style="14" customWidth="1"/>
    <col min="9" max="9" width="6.28515625" style="14" customWidth="1"/>
    <col min="10" max="10" width="6.7109375" style="14" customWidth="1"/>
    <col min="11" max="11" width="9.85546875" style="14" customWidth="1"/>
    <col min="12" max="12" width="11.28515625" style="14" customWidth="1"/>
    <col min="13" max="13" width="5.42578125" style="14" customWidth="1"/>
    <col min="14" max="14" width="7.7109375" style="14" customWidth="1"/>
    <col min="15" max="15" width="6.28515625" style="14" customWidth="1"/>
    <col min="16" max="16" width="11.28515625" style="14" customWidth="1"/>
    <col min="17" max="17" width="8.42578125" style="14" customWidth="1"/>
    <col min="18" max="18" width="9.28515625" style="14" customWidth="1"/>
    <col min="19" max="19" width="6.42578125" style="14" customWidth="1"/>
    <col min="20" max="20" width="7.140625" style="14" customWidth="1"/>
    <col min="21" max="21" width="6.85546875" style="14" customWidth="1"/>
    <col min="22" max="22" width="7.7109375" style="14" customWidth="1"/>
    <col min="23" max="16384" width="9" style="14"/>
  </cols>
  <sheetData>
    <row r="1" spans="1:26" ht="26.45" customHeight="1" x14ac:dyDescent="0.25">
      <c r="A1" s="419" t="s">
        <v>313</v>
      </c>
      <c r="B1" s="420"/>
      <c r="C1" s="420"/>
      <c r="D1" s="420"/>
      <c r="E1" s="420"/>
      <c r="F1" s="69"/>
    </row>
    <row r="2" spans="1:26" ht="22.9" customHeight="1" thickBot="1" x14ac:dyDescent="0.3">
      <c r="A2" s="421" t="s">
        <v>95</v>
      </c>
      <c r="B2" s="422"/>
      <c r="C2" s="21"/>
      <c r="D2" s="21"/>
      <c r="E2" s="21"/>
      <c r="F2" s="69"/>
      <c r="G2" s="423">
        <v>2024</v>
      </c>
      <c r="H2" s="423"/>
      <c r="I2" s="423"/>
      <c r="J2" s="423"/>
      <c r="K2" s="423"/>
      <c r="L2" s="418" t="s">
        <v>43</v>
      </c>
      <c r="M2" s="418"/>
      <c r="N2" s="418"/>
      <c r="O2" s="122"/>
      <c r="P2" s="122"/>
      <c r="Q2" s="122"/>
      <c r="R2" s="122"/>
      <c r="S2" s="122"/>
      <c r="T2" s="122"/>
      <c r="U2" s="122"/>
      <c r="V2" s="122"/>
    </row>
    <row r="3" spans="1:26" ht="43.5" customHeight="1" thickTop="1" x14ac:dyDescent="0.25">
      <c r="A3" s="50"/>
      <c r="B3" s="51" t="s">
        <v>89</v>
      </c>
      <c r="C3" s="52" t="s">
        <v>19</v>
      </c>
      <c r="D3" s="51" t="s">
        <v>21</v>
      </c>
      <c r="E3" s="52" t="s">
        <v>84</v>
      </c>
      <c r="F3" s="70"/>
      <c r="G3" s="105" t="s">
        <v>1</v>
      </c>
      <c r="H3" s="105" t="s">
        <v>2</v>
      </c>
      <c r="I3" s="106" t="s">
        <v>3</v>
      </c>
      <c r="J3" s="105" t="s">
        <v>101</v>
      </c>
      <c r="K3" s="105" t="s">
        <v>104</v>
      </c>
      <c r="L3" s="105" t="s">
        <v>105</v>
      </c>
      <c r="M3" s="105" t="s">
        <v>4</v>
      </c>
      <c r="N3" s="105" t="s">
        <v>5</v>
      </c>
      <c r="O3" s="105" t="s">
        <v>6</v>
      </c>
      <c r="P3" s="105" t="s">
        <v>7</v>
      </c>
      <c r="Q3" s="105" t="s">
        <v>8</v>
      </c>
      <c r="R3" s="105" t="s">
        <v>9</v>
      </c>
      <c r="S3" s="105" t="s">
        <v>10</v>
      </c>
      <c r="T3" s="105" t="s">
        <v>11</v>
      </c>
      <c r="U3" s="105" t="s">
        <v>12</v>
      </c>
      <c r="V3" s="105" t="s">
        <v>13</v>
      </c>
    </row>
    <row r="4" spans="1:26" ht="39.950000000000003" customHeight="1" x14ac:dyDescent="0.25">
      <c r="A4" s="130"/>
      <c r="B4" s="20" t="s">
        <v>34</v>
      </c>
      <c r="C4" s="252">
        <v>13</v>
      </c>
      <c r="D4" s="259">
        <f>C4/16*100</f>
        <v>81.25</v>
      </c>
      <c r="E4" s="260" t="s">
        <v>281</v>
      </c>
      <c r="F4" s="91">
        <v>1</v>
      </c>
      <c r="G4" s="235" t="s">
        <v>1</v>
      </c>
      <c r="H4" s="235" t="s">
        <v>2</v>
      </c>
      <c r="I4" s="235"/>
      <c r="J4" s="236" t="s">
        <v>101</v>
      </c>
      <c r="K4" s="209" t="s">
        <v>104</v>
      </c>
      <c r="L4" s="237"/>
      <c r="M4" s="212" t="s">
        <v>4</v>
      </c>
      <c r="N4" s="212" t="s">
        <v>5</v>
      </c>
      <c r="O4" s="207" t="s">
        <v>6</v>
      </c>
      <c r="P4" s="238"/>
      <c r="Q4" s="212" t="s">
        <v>8</v>
      </c>
      <c r="R4" s="235" t="s">
        <v>9</v>
      </c>
      <c r="S4" s="183" t="s">
        <v>10</v>
      </c>
      <c r="T4" s="265" t="s">
        <v>11</v>
      </c>
      <c r="U4" s="183" t="s">
        <v>12</v>
      </c>
      <c r="V4" s="222" t="s">
        <v>13</v>
      </c>
      <c r="W4" s="68"/>
    </row>
    <row r="5" spans="1:26" s="23" customFormat="1" ht="39.950000000000003" customHeight="1" x14ac:dyDescent="0.25">
      <c r="A5" s="75"/>
      <c r="B5" s="19" t="s">
        <v>35</v>
      </c>
      <c r="C5" s="201">
        <v>15</v>
      </c>
      <c r="D5" s="257">
        <f>C5/16*100</f>
        <v>93.75</v>
      </c>
      <c r="E5" s="203" t="s">
        <v>204</v>
      </c>
      <c r="F5" s="91">
        <v>2</v>
      </c>
      <c r="G5" s="235" t="s">
        <v>1</v>
      </c>
      <c r="H5" s="235" t="s">
        <v>2</v>
      </c>
      <c r="I5" s="235" t="s">
        <v>3</v>
      </c>
      <c r="J5" s="236" t="s">
        <v>101</v>
      </c>
      <c r="K5" s="209" t="s">
        <v>104</v>
      </c>
      <c r="L5" s="209" t="s">
        <v>105</v>
      </c>
      <c r="M5" s="212"/>
      <c r="N5" s="212" t="s">
        <v>5</v>
      </c>
      <c r="O5" s="207" t="s">
        <v>6</v>
      </c>
      <c r="P5" s="207" t="s">
        <v>7</v>
      </c>
      <c r="Q5" s="212" t="s">
        <v>8</v>
      </c>
      <c r="R5" s="235" t="s">
        <v>9</v>
      </c>
      <c r="S5" s="183" t="s">
        <v>10</v>
      </c>
      <c r="T5" s="265" t="s">
        <v>11</v>
      </c>
      <c r="U5" s="183" t="s">
        <v>12</v>
      </c>
      <c r="V5" s="222" t="s">
        <v>13</v>
      </c>
      <c r="W5" s="68"/>
      <c r="X5" s="14"/>
    </row>
    <row r="6" spans="1:26" s="23" customFormat="1" ht="39.950000000000003" customHeight="1" x14ac:dyDescent="0.25">
      <c r="A6" s="75"/>
      <c r="B6" s="19" t="s">
        <v>136</v>
      </c>
      <c r="C6" s="201">
        <v>11</v>
      </c>
      <c r="D6" s="257">
        <f>C6/16*100</f>
        <v>68.75</v>
      </c>
      <c r="E6" s="203" t="s">
        <v>343</v>
      </c>
      <c r="F6" s="91">
        <v>3</v>
      </c>
      <c r="G6" s="239"/>
      <c r="H6" s="235" t="s">
        <v>2</v>
      </c>
      <c r="I6" s="235" t="s">
        <v>3</v>
      </c>
      <c r="J6" s="236" t="s">
        <v>101</v>
      </c>
      <c r="K6" s="240"/>
      <c r="L6" s="209" t="s">
        <v>105</v>
      </c>
      <c r="M6" s="212" t="s">
        <v>4</v>
      </c>
      <c r="N6" s="212" t="s">
        <v>5</v>
      </c>
      <c r="O6" s="207" t="s">
        <v>6</v>
      </c>
      <c r="P6" s="217"/>
      <c r="Q6" s="212" t="s">
        <v>8</v>
      </c>
      <c r="R6" s="235" t="s">
        <v>9</v>
      </c>
      <c r="S6" s="183" t="s">
        <v>10</v>
      </c>
      <c r="T6" s="121"/>
      <c r="U6" s="97"/>
      <c r="V6" s="222" t="s">
        <v>13</v>
      </c>
      <c r="W6" s="68"/>
      <c r="X6" s="14"/>
      <c r="Y6" s="14"/>
      <c r="Z6" s="14"/>
    </row>
    <row r="7" spans="1:26" s="23" customFormat="1" ht="39.950000000000003" customHeight="1" x14ac:dyDescent="0.25">
      <c r="A7" s="75"/>
      <c r="B7" s="19" t="s">
        <v>36</v>
      </c>
      <c r="C7" s="201">
        <v>1</v>
      </c>
      <c r="D7" s="257">
        <f>C7/16*100</f>
        <v>6.25</v>
      </c>
      <c r="E7" s="214" t="s">
        <v>22</v>
      </c>
      <c r="F7" s="91">
        <v>4</v>
      </c>
      <c r="G7" s="241"/>
      <c r="H7" s="238"/>
      <c r="I7" s="217"/>
      <c r="J7" s="217"/>
      <c r="K7" s="235"/>
      <c r="L7" s="209"/>
      <c r="M7" s="217"/>
      <c r="N7" s="217"/>
      <c r="O7" s="238"/>
      <c r="P7" s="217" t="s">
        <v>7</v>
      </c>
      <c r="Q7" s="212"/>
      <c r="R7" s="217"/>
      <c r="S7" s="242"/>
      <c r="T7" s="100"/>
      <c r="U7" s="101"/>
      <c r="V7" s="98"/>
      <c r="W7" s="68"/>
      <c r="X7" s="14"/>
      <c r="Y7" s="14"/>
      <c r="Z7" s="14"/>
    </row>
    <row r="8" spans="1:26" s="23" customFormat="1" ht="39.950000000000003" customHeight="1" x14ac:dyDescent="0.25">
      <c r="A8" s="75"/>
      <c r="B8" s="19" t="s">
        <v>86</v>
      </c>
      <c r="C8" s="201">
        <v>1</v>
      </c>
      <c r="D8" s="257">
        <f>C8/16*100</f>
        <v>6.25</v>
      </c>
      <c r="E8" s="203" t="s">
        <v>128</v>
      </c>
      <c r="F8" s="91">
        <v>5</v>
      </c>
      <c r="G8" s="241"/>
      <c r="H8" s="238"/>
      <c r="I8" s="238"/>
      <c r="J8" s="238"/>
      <c r="K8" s="238"/>
      <c r="L8" s="209" t="s">
        <v>105</v>
      </c>
      <c r="M8" s="238"/>
      <c r="N8" s="217"/>
      <c r="O8" s="238"/>
      <c r="P8" s="217"/>
      <c r="Q8" s="217"/>
      <c r="R8" s="217"/>
      <c r="S8" s="243"/>
      <c r="T8" s="99"/>
      <c r="U8" s="102"/>
      <c r="V8" s="98"/>
      <c r="W8" s="68"/>
      <c r="X8" s="14"/>
      <c r="Y8" s="14"/>
      <c r="Z8" s="14"/>
    </row>
    <row r="9" spans="1:26" s="15" customFormat="1" ht="39.950000000000003" customHeight="1" x14ac:dyDescent="0.25">
      <c r="A9" s="75"/>
      <c r="B9" s="22" t="s">
        <v>117</v>
      </c>
      <c r="C9" s="256">
        <v>1</v>
      </c>
      <c r="D9" s="257">
        <f t="shared" ref="D9:D12" si="0">C9/16*100</f>
        <v>6.25</v>
      </c>
      <c r="E9" s="258" t="s">
        <v>7</v>
      </c>
      <c r="F9" s="91">
        <v>6</v>
      </c>
      <c r="G9" s="244"/>
      <c r="H9" s="245"/>
      <c r="I9" s="245"/>
      <c r="J9" s="245"/>
      <c r="K9" s="183"/>
      <c r="L9" s="245"/>
      <c r="M9" s="245"/>
      <c r="N9" s="245"/>
      <c r="O9" s="245"/>
      <c r="P9" s="217" t="s">
        <v>7</v>
      </c>
      <c r="Q9" s="245"/>
      <c r="R9" s="245"/>
      <c r="S9" s="245"/>
      <c r="T9" s="112"/>
      <c r="U9" s="107"/>
      <c r="V9" s="111"/>
      <c r="W9" s="113"/>
    </row>
    <row r="10" spans="1:26" ht="39.950000000000003" customHeight="1" x14ac:dyDescent="0.25">
      <c r="A10" s="75"/>
      <c r="B10" s="22" t="s">
        <v>87</v>
      </c>
      <c r="C10" s="256">
        <v>0</v>
      </c>
      <c r="D10" s="257">
        <f t="shared" si="0"/>
        <v>0</v>
      </c>
      <c r="E10" s="258" t="s">
        <v>51</v>
      </c>
      <c r="F10" s="91">
        <v>7</v>
      </c>
      <c r="G10" s="246"/>
      <c r="H10" s="238"/>
      <c r="I10" s="238"/>
      <c r="J10" s="238"/>
      <c r="K10" s="237"/>
      <c r="L10" s="217"/>
      <c r="M10" s="238"/>
      <c r="N10" s="238"/>
      <c r="O10" s="238"/>
      <c r="P10" s="217"/>
      <c r="Q10" s="238"/>
      <c r="R10" s="247"/>
      <c r="S10" s="238"/>
      <c r="T10" s="98"/>
      <c r="U10" s="98"/>
      <c r="V10" s="98"/>
      <c r="W10" s="68"/>
    </row>
    <row r="11" spans="1:26" ht="39.950000000000003" customHeight="1" x14ac:dyDescent="0.25">
      <c r="A11" s="75"/>
      <c r="B11" s="22" t="s">
        <v>88</v>
      </c>
      <c r="C11" s="256">
        <v>0</v>
      </c>
      <c r="D11" s="257">
        <f t="shared" si="0"/>
        <v>0</v>
      </c>
      <c r="E11" s="258" t="s">
        <v>51</v>
      </c>
      <c r="F11" s="91">
        <v>8</v>
      </c>
      <c r="G11" s="237"/>
      <c r="H11" s="238"/>
      <c r="I11" s="238"/>
      <c r="J11" s="238"/>
      <c r="K11" s="238"/>
      <c r="L11" s="238"/>
      <c r="M11" s="238"/>
      <c r="N11" s="238"/>
      <c r="O11" s="238"/>
      <c r="P11" s="238"/>
      <c r="Q11" s="238"/>
      <c r="R11" s="238"/>
      <c r="S11" s="238"/>
      <c r="T11" s="98"/>
      <c r="U11" s="98"/>
      <c r="V11" s="98"/>
      <c r="W11" s="68"/>
    </row>
    <row r="12" spans="1:26" ht="39.950000000000003" customHeight="1" x14ac:dyDescent="0.25">
      <c r="A12" s="75"/>
      <c r="B12" s="19" t="s">
        <v>118</v>
      </c>
      <c r="C12" s="256">
        <v>0</v>
      </c>
      <c r="D12" s="257">
        <f t="shared" si="0"/>
        <v>0</v>
      </c>
      <c r="E12" s="258" t="s">
        <v>51</v>
      </c>
      <c r="F12" s="91">
        <v>9</v>
      </c>
      <c r="G12" s="103"/>
      <c r="H12" s="98"/>
      <c r="I12" s="98"/>
      <c r="J12" s="98"/>
      <c r="K12" s="98"/>
      <c r="L12" s="98"/>
      <c r="M12" s="98"/>
      <c r="N12" s="98"/>
      <c r="O12" s="98"/>
      <c r="P12" s="98"/>
      <c r="Q12" s="98"/>
      <c r="R12" s="98"/>
      <c r="S12" s="98"/>
      <c r="T12" s="98"/>
      <c r="U12" s="98"/>
      <c r="V12" s="98"/>
      <c r="W12" s="68"/>
    </row>
    <row r="13" spans="1:26" ht="39.950000000000003" customHeight="1" thickBot="1" x14ac:dyDescent="0.3">
      <c r="A13" s="152"/>
      <c r="B13" s="63" t="s">
        <v>30</v>
      </c>
      <c r="C13" s="253">
        <v>3</v>
      </c>
      <c r="D13" s="254">
        <f>C13/16*100</f>
        <v>18.75</v>
      </c>
      <c r="E13" s="255" t="s">
        <v>282</v>
      </c>
      <c r="F13" s="277">
        <v>10</v>
      </c>
      <c r="G13" s="222" t="s">
        <v>1</v>
      </c>
      <c r="H13" s="98"/>
      <c r="I13" s="98"/>
      <c r="J13" s="98"/>
      <c r="K13" s="98"/>
      <c r="L13" s="98"/>
      <c r="M13" s="98"/>
      <c r="N13" s="212" t="s">
        <v>5</v>
      </c>
      <c r="O13" s="98"/>
      <c r="P13" s="124"/>
      <c r="Q13" s="124"/>
      <c r="R13" s="124"/>
      <c r="S13" s="98"/>
      <c r="T13" s="98"/>
      <c r="U13" s="217" t="s">
        <v>205</v>
      </c>
      <c r="V13" s="98"/>
      <c r="W13" s="68"/>
    </row>
    <row r="14" spans="1:26" ht="6.75" customHeight="1" thickTop="1" x14ac:dyDescent="0.25">
      <c r="A14" s="153"/>
      <c r="B14" s="16"/>
      <c r="C14" s="27"/>
      <c r="D14" s="28"/>
      <c r="E14" s="29"/>
      <c r="F14" s="71"/>
      <c r="G14" s="164"/>
      <c r="H14" s="68"/>
      <c r="I14" s="68"/>
      <c r="J14" s="68"/>
      <c r="K14" s="68"/>
      <c r="L14" s="68"/>
      <c r="M14" s="68"/>
      <c r="N14" s="68"/>
      <c r="O14" s="68"/>
      <c r="P14" s="68"/>
      <c r="Q14" s="68"/>
      <c r="R14" s="68"/>
      <c r="S14" s="68"/>
      <c r="T14" s="68"/>
      <c r="U14" s="68"/>
      <c r="V14" s="68"/>
      <c r="W14" s="68"/>
    </row>
    <row r="15" spans="1:26" ht="12.75" customHeight="1" x14ac:dyDescent="0.25">
      <c r="A15" s="425" t="s">
        <v>338</v>
      </c>
      <c r="B15" s="426"/>
      <c r="C15" s="78"/>
      <c r="D15" s="78"/>
      <c r="E15" s="78"/>
      <c r="F15" s="72"/>
      <c r="G15" s="164"/>
      <c r="H15" s="68"/>
      <c r="I15" s="68"/>
      <c r="J15" s="68"/>
      <c r="K15" s="68"/>
      <c r="L15" s="68"/>
      <c r="M15" s="68"/>
      <c r="N15" s="424" t="s">
        <v>144</v>
      </c>
      <c r="O15" s="424"/>
      <c r="P15" s="424"/>
      <c r="Q15" s="68"/>
      <c r="R15" s="68"/>
      <c r="S15" s="68"/>
      <c r="T15" s="68"/>
      <c r="U15" s="68"/>
      <c r="V15" s="68"/>
      <c r="W15" s="68"/>
    </row>
    <row r="16" spans="1:26" ht="31.5" customHeight="1" x14ac:dyDescent="0.25">
      <c r="A16" s="427" t="s">
        <v>339</v>
      </c>
      <c r="B16" s="427"/>
      <c r="C16" s="427"/>
      <c r="D16" s="427"/>
      <c r="E16" s="427"/>
      <c r="F16" s="73"/>
    </row>
    <row r="17" spans="1:9" customFormat="1" ht="17.100000000000001" customHeight="1" x14ac:dyDescent="0.25">
      <c r="A17" s="393" t="s">
        <v>183</v>
      </c>
      <c r="B17" s="394"/>
      <c r="C17" s="394"/>
      <c r="D17" s="394"/>
      <c r="E17" s="394"/>
      <c r="F17" s="394"/>
      <c r="G17" s="394"/>
      <c r="H17" s="394"/>
      <c r="I17" s="165"/>
    </row>
    <row r="18" spans="1:9" s="2" customFormat="1" ht="2.4500000000000002" hidden="1" customHeight="1" x14ac:dyDescent="0.25">
      <c r="A18" s="42"/>
      <c r="B18" s="42"/>
      <c r="C18" s="42"/>
      <c r="D18" s="42"/>
      <c r="E18" s="42">
        <v>909953</v>
      </c>
      <c r="F18" s="42"/>
      <c r="G18" s="170"/>
      <c r="H18" s="42"/>
      <c r="I18" s="42"/>
    </row>
    <row r="19" spans="1:9" s="2" customFormat="1" ht="19.899999999999999" customHeight="1" x14ac:dyDescent="0.25">
      <c r="A19" s="395" t="s">
        <v>276</v>
      </c>
      <c r="B19" s="395"/>
      <c r="C19" s="395"/>
      <c r="D19" s="395"/>
      <c r="E19" s="395"/>
      <c r="F19" s="395"/>
      <c r="G19" s="395"/>
      <c r="H19" s="42"/>
      <c r="I19" s="42"/>
    </row>
    <row r="20" spans="1:9" s="2" customFormat="1" ht="19.5" customHeight="1" x14ac:dyDescent="0.25">
      <c r="A20" s="42"/>
      <c r="B20" s="42"/>
      <c r="C20" s="42"/>
      <c r="D20" s="42"/>
      <c r="E20" s="42"/>
      <c r="F20" s="42"/>
      <c r="G20" s="42"/>
      <c r="H20" s="42"/>
      <c r="I20" s="42"/>
    </row>
    <row r="21" spans="1:9" ht="20.45" customHeight="1" x14ac:dyDescent="0.25">
      <c r="A21" s="391" t="s">
        <v>145</v>
      </c>
      <c r="B21" s="391"/>
      <c r="C21" s="391"/>
      <c r="D21" s="391"/>
      <c r="E21" s="376">
        <v>18</v>
      </c>
      <c r="F21" s="69"/>
    </row>
  </sheetData>
  <mergeCells count="10">
    <mergeCell ref="L2:N2"/>
    <mergeCell ref="A1:E1"/>
    <mergeCell ref="A2:B2"/>
    <mergeCell ref="A21:D21"/>
    <mergeCell ref="G2:K2"/>
    <mergeCell ref="N15:P15"/>
    <mergeCell ref="A17:H17"/>
    <mergeCell ref="A19:G19"/>
    <mergeCell ref="A15:B15"/>
    <mergeCell ref="A16:E16"/>
  </mergeCells>
  <printOptions horizontalCentered="1"/>
  <pageMargins left="0.70866141732283505" right="0.70866141732283505" top="0.511811023622047" bottom="0.23622047244094499" header="0.31496062992126" footer="0.31496062992126"/>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I20"/>
  <sheetViews>
    <sheetView rightToLeft="1" view="pageBreakPreview" zoomScale="130" zoomScaleNormal="80" zoomScaleSheetLayoutView="130" zoomScalePageLayoutView="80" workbookViewId="0">
      <selection activeCell="A10" sqref="A10:D10"/>
    </sheetView>
  </sheetViews>
  <sheetFormatPr defaultColWidth="9" defaultRowHeight="14.25" x14ac:dyDescent="0.25"/>
  <cols>
    <col min="1" max="1" width="30" style="14" customWidth="1"/>
    <col min="2" max="2" width="17.7109375" style="14" customWidth="1"/>
    <col min="3" max="3" width="17.85546875" style="14" customWidth="1"/>
    <col min="4" max="4" width="36" style="14" customWidth="1"/>
    <col min="5" max="14" width="9" style="14"/>
    <col min="15" max="15" width="4.28515625" style="14" customWidth="1"/>
    <col min="16" max="16" width="15.7109375" style="14" customWidth="1"/>
    <col min="17" max="16384" width="9" style="14"/>
  </cols>
  <sheetData>
    <row r="1" spans="1:9" ht="39" customHeight="1" x14ac:dyDescent="0.25">
      <c r="A1" s="419" t="s">
        <v>155</v>
      </c>
      <c r="B1" s="419"/>
      <c r="C1" s="419"/>
      <c r="D1" s="419"/>
    </row>
    <row r="2" spans="1:9" ht="33" customHeight="1" thickBot="1" x14ac:dyDescent="0.3">
      <c r="A2" s="155" t="s">
        <v>96</v>
      </c>
      <c r="B2" s="156"/>
      <c r="C2" s="154"/>
    </row>
    <row r="3" spans="1:9" ht="43.5" customHeight="1" thickTop="1" x14ac:dyDescent="0.25">
      <c r="A3" s="51" t="s">
        <v>32</v>
      </c>
      <c r="B3" s="51" t="s">
        <v>19</v>
      </c>
      <c r="C3" s="51" t="s">
        <v>21</v>
      </c>
      <c r="D3" s="51" t="s">
        <v>84</v>
      </c>
    </row>
    <row r="4" spans="1:9" ht="39.950000000000003" customHeight="1" x14ac:dyDescent="0.25">
      <c r="A4" s="16" t="s">
        <v>26</v>
      </c>
      <c r="B4" s="230">
        <v>3</v>
      </c>
      <c r="C4" s="350">
        <f>B4/5*100</f>
        <v>60</v>
      </c>
      <c r="D4" s="232" t="s">
        <v>307</v>
      </c>
      <c r="I4" s="67"/>
    </row>
    <row r="5" spans="1:9" ht="39.950000000000003" customHeight="1" x14ac:dyDescent="0.25">
      <c r="A5" s="19" t="s">
        <v>27</v>
      </c>
      <c r="B5" s="201">
        <v>1</v>
      </c>
      <c r="C5" s="257">
        <f t="shared" ref="C5:C8" si="0">B5/5*100</f>
        <v>20</v>
      </c>
      <c r="D5" s="203" t="s">
        <v>12</v>
      </c>
    </row>
    <row r="6" spans="1:9" ht="39.950000000000003" customHeight="1" x14ac:dyDescent="0.25">
      <c r="A6" s="19" t="s">
        <v>28</v>
      </c>
      <c r="B6" s="201">
        <v>4</v>
      </c>
      <c r="C6" s="257">
        <f t="shared" si="0"/>
        <v>80</v>
      </c>
      <c r="D6" s="203" t="s">
        <v>308</v>
      </c>
    </row>
    <row r="7" spans="1:9" ht="39.950000000000003" customHeight="1" x14ac:dyDescent="0.25">
      <c r="A7" s="19" t="s">
        <v>29</v>
      </c>
      <c r="B7" s="201">
        <v>1</v>
      </c>
      <c r="C7" s="257">
        <f t="shared" si="0"/>
        <v>20</v>
      </c>
      <c r="D7" s="203" t="s">
        <v>3</v>
      </c>
    </row>
    <row r="8" spans="1:9" ht="39.950000000000003" customHeight="1" thickBot="1" x14ac:dyDescent="0.3">
      <c r="A8" s="63" t="s">
        <v>30</v>
      </c>
      <c r="B8" s="253">
        <v>0</v>
      </c>
      <c r="C8" s="254">
        <f t="shared" si="0"/>
        <v>0</v>
      </c>
      <c r="D8" s="253">
        <v>0</v>
      </c>
    </row>
    <row r="9" spans="1:9" ht="24" customHeight="1" thickTop="1" x14ac:dyDescent="0.25">
      <c r="A9" s="428" t="s">
        <v>315</v>
      </c>
      <c r="B9" s="429"/>
      <c r="C9" s="429"/>
      <c r="D9" s="429"/>
      <c r="E9" s="430"/>
      <c r="F9" s="430"/>
      <c r="G9" s="430"/>
      <c r="H9" s="430"/>
      <c r="I9" s="430"/>
    </row>
    <row r="10" spans="1:9" ht="18.75" customHeight="1" x14ac:dyDescent="0.25">
      <c r="A10" s="431" t="s">
        <v>316</v>
      </c>
      <c r="B10" s="431"/>
      <c r="C10" s="431"/>
      <c r="D10" s="431"/>
    </row>
    <row r="11" spans="1:9" s="2" customFormat="1" ht="2.4500000000000002" hidden="1" customHeight="1" x14ac:dyDescent="0.25">
      <c r="A11" s="42"/>
      <c r="B11" s="42"/>
      <c r="C11" s="42"/>
      <c r="D11" s="42"/>
      <c r="E11" s="42"/>
      <c r="F11" s="42"/>
      <c r="G11" s="42"/>
    </row>
    <row r="12" spans="1:9" s="2" customFormat="1" ht="18.600000000000001" customHeight="1" x14ac:dyDescent="0.25">
      <c r="A12" s="351" t="s">
        <v>183</v>
      </c>
      <c r="B12" s="87"/>
      <c r="C12" s="87"/>
      <c r="D12" s="87"/>
      <c r="E12" s="87"/>
      <c r="F12" s="42"/>
      <c r="G12" s="42"/>
    </row>
    <row r="13" spans="1:9" ht="21" customHeight="1" x14ac:dyDescent="0.25">
      <c r="A13" s="395" t="s">
        <v>317</v>
      </c>
      <c r="B13" s="395"/>
      <c r="C13" s="395"/>
      <c r="E13" s="13"/>
      <c r="F13" s="13"/>
    </row>
    <row r="14" spans="1:9" ht="30" customHeight="1" x14ac:dyDescent="0.25">
      <c r="E14" s="26"/>
      <c r="F14" s="25"/>
    </row>
    <row r="15" spans="1:9" s="15" customFormat="1" ht="34.9" customHeight="1" x14ac:dyDescent="0.25">
      <c r="A15" s="18"/>
      <c r="B15" s="18"/>
      <c r="C15" s="18"/>
      <c r="D15" s="18"/>
    </row>
    <row r="16" spans="1:9" s="15" customFormat="1" ht="18" customHeight="1" x14ac:dyDescent="0.25">
      <c r="A16" s="18"/>
      <c r="B16" s="18"/>
      <c r="C16" s="18"/>
      <c r="D16" s="18"/>
    </row>
    <row r="17" spans="1:4" s="15" customFormat="1" ht="15.75" customHeight="1" x14ac:dyDescent="0.25">
      <c r="A17" s="18"/>
      <c r="B17" s="18"/>
      <c r="C17" s="18"/>
      <c r="D17" s="18"/>
    </row>
    <row r="18" spans="1:4" ht="24.75" customHeight="1" x14ac:dyDescent="0.25">
      <c r="A18" s="391" t="s">
        <v>145</v>
      </c>
      <c r="B18" s="391"/>
      <c r="C18" s="391"/>
      <c r="D18" s="352">
        <v>19</v>
      </c>
    </row>
    <row r="19" spans="1:4" ht="13.5" customHeight="1" x14ac:dyDescent="0.25"/>
    <row r="20" spans="1:4" ht="13.5" customHeight="1" x14ac:dyDescent="0.25"/>
  </sheetData>
  <mergeCells count="6">
    <mergeCell ref="A1:D1"/>
    <mergeCell ref="A18:C18"/>
    <mergeCell ref="A9:D9"/>
    <mergeCell ref="E9:I9"/>
    <mergeCell ref="A10:D10"/>
    <mergeCell ref="A13:C13"/>
  </mergeCells>
  <printOptions horizontalCentered="1"/>
  <pageMargins left="0.70866141732283472" right="0.70866141732283472" top="0.51181102362204722" bottom="0.23622047244094491"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AT23"/>
  <sheetViews>
    <sheetView rightToLeft="1" view="pageBreakPreview" topLeftCell="B1" zoomScale="130" zoomScaleNormal="80" zoomScaleSheetLayoutView="130" zoomScalePageLayoutView="80" workbookViewId="0">
      <selection activeCell="D5" sqref="D5"/>
    </sheetView>
  </sheetViews>
  <sheetFormatPr defaultColWidth="9" defaultRowHeight="14.25" x14ac:dyDescent="0.25"/>
  <cols>
    <col min="1" max="1" width="1.5703125" style="14" hidden="1" customWidth="1"/>
    <col min="2" max="2" width="42" style="14" customWidth="1"/>
    <col min="3" max="3" width="17.42578125" style="14" customWidth="1"/>
    <col min="4" max="4" width="15.7109375" style="14" customWidth="1"/>
    <col min="5" max="5" width="25.7109375" style="14" customWidth="1"/>
    <col min="6" max="6" width="9" style="14"/>
    <col min="7" max="7" width="11.28515625" style="14" bestFit="1" customWidth="1"/>
    <col min="8" max="16384" width="9" style="14"/>
  </cols>
  <sheetData>
    <row r="1" spans="1:46" ht="27" customHeight="1" x14ac:dyDescent="0.25">
      <c r="A1" s="419" t="s">
        <v>314</v>
      </c>
      <c r="B1" s="420"/>
      <c r="C1" s="420"/>
      <c r="D1" s="420"/>
      <c r="E1" s="420"/>
    </row>
    <row r="2" spans="1:46" ht="27.75" customHeight="1" thickBot="1" x14ac:dyDescent="0.3">
      <c r="A2" s="421" t="s">
        <v>97</v>
      </c>
      <c r="B2" s="422"/>
      <c r="C2" s="21"/>
      <c r="D2" s="21"/>
      <c r="E2" s="21"/>
    </row>
    <row r="3" spans="1:46" ht="43.5" customHeight="1" thickTop="1" x14ac:dyDescent="0.25">
      <c r="A3" s="50"/>
      <c r="B3" s="51" t="s">
        <v>90</v>
      </c>
      <c r="C3" s="52" t="s">
        <v>19</v>
      </c>
      <c r="D3" s="51" t="s">
        <v>21</v>
      </c>
      <c r="E3" s="51" t="s">
        <v>84</v>
      </c>
      <c r="H3" s="432"/>
      <c r="I3" s="432"/>
      <c r="J3" s="432"/>
    </row>
    <row r="4" spans="1:46" ht="35.1" customHeight="1" x14ac:dyDescent="0.25">
      <c r="A4" s="130"/>
      <c r="B4" s="20" t="s">
        <v>37</v>
      </c>
      <c r="C4" s="252">
        <v>2</v>
      </c>
      <c r="D4" s="350">
        <f>C4/5*100</f>
        <v>40</v>
      </c>
      <c r="E4" s="203" t="s">
        <v>201</v>
      </c>
      <c r="H4" s="432"/>
      <c r="I4" s="432"/>
      <c r="J4" s="432"/>
    </row>
    <row r="5" spans="1:46" s="23" customFormat="1" ht="35.1" customHeight="1" x14ac:dyDescent="0.25">
      <c r="A5" s="75"/>
      <c r="B5" s="19" t="s">
        <v>38</v>
      </c>
      <c r="C5" s="201">
        <v>3</v>
      </c>
      <c r="D5" s="257">
        <f t="shared" ref="D5:D13" si="0">C5/5*100</f>
        <v>60</v>
      </c>
      <c r="E5" s="261" t="s">
        <v>216</v>
      </c>
      <c r="F5" s="14"/>
      <c r="G5" s="14"/>
      <c r="H5" s="432"/>
      <c r="I5" s="432"/>
      <c r="J5" s="432"/>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row>
    <row r="6" spans="1:46" s="23" customFormat="1" ht="35.1" customHeight="1" x14ac:dyDescent="0.25">
      <c r="A6" s="75"/>
      <c r="B6" s="19" t="s">
        <v>36</v>
      </c>
      <c r="C6" s="201">
        <v>0</v>
      </c>
      <c r="D6" s="257">
        <f t="shared" si="0"/>
        <v>0</v>
      </c>
      <c r="E6" s="203" t="s">
        <v>51</v>
      </c>
      <c r="F6" s="14"/>
      <c r="G6" s="14"/>
      <c r="H6" s="432"/>
      <c r="I6" s="432"/>
      <c r="J6" s="432"/>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row>
    <row r="7" spans="1:46" s="23" customFormat="1" ht="35.1" customHeight="1" x14ac:dyDescent="0.25">
      <c r="A7" s="75"/>
      <c r="B7" s="19" t="s">
        <v>91</v>
      </c>
      <c r="C7" s="201">
        <v>0</v>
      </c>
      <c r="D7" s="257">
        <f t="shared" si="0"/>
        <v>0</v>
      </c>
      <c r="E7" s="203" t="s">
        <v>51</v>
      </c>
      <c r="F7" s="14"/>
      <c r="G7" s="14"/>
      <c r="H7" s="432"/>
      <c r="I7" s="432"/>
      <c r="J7" s="432"/>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row>
    <row r="8" spans="1:46" ht="35.1" customHeight="1" x14ac:dyDescent="0.25">
      <c r="A8" s="75"/>
      <c r="B8" s="22" t="s">
        <v>217</v>
      </c>
      <c r="C8" s="256">
        <v>0</v>
      </c>
      <c r="D8" s="257">
        <f t="shared" si="0"/>
        <v>0</v>
      </c>
      <c r="E8" s="258" t="s">
        <v>51</v>
      </c>
      <c r="H8" s="432"/>
      <c r="I8" s="432"/>
      <c r="J8" s="432"/>
    </row>
    <row r="9" spans="1:46" ht="35.1" customHeight="1" x14ac:dyDescent="0.25">
      <c r="A9" s="75"/>
      <c r="B9" s="22" t="s">
        <v>119</v>
      </c>
      <c r="C9" s="256">
        <v>1</v>
      </c>
      <c r="D9" s="257">
        <f t="shared" ref="D9" si="1">C9/5*100</f>
        <v>20</v>
      </c>
      <c r="E9" s="258" t="s">
        <v>207</v>
      </c>
      <c r="H9" s="432"/>
      <c r="I9" s="432"/>
      <c r="J9" s="432"/>
    </row>
    <row r="10" spans="1:46" ht="35.1" customHeight="1" x14ac:dyDescent="0.25">
      <c r="A10" s="75"/>
      <c r="B10" s="22" t="s">
        <v>39</v>
      </c>
      <c r="C10" s="256">
        <v>0</v>
      </c>
      <c r="D10" s="257">
        <f t="shared" si="0"/>
        <v>0</v>
      </c>
      <c r="E10" s="258" t="s">
        <v>51</v>
      </c>
      <c r="H10" s="432"/>
      <c r="I10" s="432"/>
      <c r="J10" s="432"/>
    </row>
    <row r="11" spans="1:46" ht="35.1" customHeight="1" x14ac:dyDescent="0.25">
      <c r="A11" s="75"/>
      <c r="B11" s="22" t="s">
        <v>118</v>
      </c>
      <c r="C11" s="256">
        <v>0</v>
      </c>
      <c r="D11" s="257">
        <f t="shared" si="0"/>
        <v>0</v>
      </c>
      <c r="E11" s="258" t="s">
        <v>51</v>
      </c>
      <c r="H11" s="432"/>
      <c r="I11" s="432"/>
      <c r="J11" s="432"/>
    </row>
    <row r="12" spans="1:46" ht="35.1" customHeight="1" x14ac:dyDescent="0.25">
      <c r="A12" s="75"/>
      <c r="B12" s="22" t="s">
        <v>109</v>
      </c>
      <c r="C12" s="256">
        <v>0</v>
      </c>
      <c r="D12" s="257">
        <f t="shared" si="0"/>
        <v>0</v>
      </c>
      <c r="E12" s="258" t="s">
        <v>51</v>
      </c>
      <c r="H12" s="432"/>
      <c r="I12" s="432"/>
      <c r="J12" s="432"/>
    </row>
    <row r="13" spans="1:46" ht="35.1" customHeight="1" x14ac:dyDescent="0.25">
      <c r="A13" s="75"/>
      <c r="B13" s="19" t="s">
        <v>289</v>
      </c>
      <c r="C13" s="256">
        <v>0</v>
      </c>
      <c r="D13" s="257">
        <f t="shared" si="0"/>
        <v>0</v>
      </c>
      <c r="E13" s="203" t="s">
        <v>51</v>
      </c>
      <c r="F13" s="15"/>
      <c r="G13" s="15"/>
      <c r="H13" s="432"/>
      <c r="I13" s="432"/>
      <c r="J13" s="432"/>
    </row>
    <row r="14" spans="1:46" ht="35.1" customHeight="1" thickBot="1" x14ac:dyDescent="0.3">
      <c r="A14" s="131"/>
      <c r="B14" s="63" t="s">
        <v>30</v>
      </c>
      <c r="C14" s="256">
        <v>0</v>
      </c>
      <c r="D14" s="257">
        <f t="shared" ref="D14" si="2">C14/5*100</f>
        <v>0</v>
      </c>
      <c r="E14" s="203" t="s">
        <v>51</v>
      </c>
      <c r="H14" s="432"/>
      <c r="I14" s="432"/>
      <c r="J14" s="432"/>
    </row>
    <row r="15" spans="1:46" ht="22.5" customHeight="1" thickTop="1" x14ac:dyDescent="0.25">
      <c r="A15" s="433" t="s">
        <v>315</v>
      </c>
      <c r="B15" s="433"/>
      <c r="C15" s="433"/>
      <c r="D15" s="433"/>
      <c r="E15" s="433"/>
      <c r="H15" s="432"/>
      <c r="I15" s="432"/>
      <c r="J15" s="432"/>
    </row>
    <row r="16" spans="1:46" ht="23.25" customHeight="1" x14ac:dyDescent="0.25">
      <c r="A16" s="431" t="s">
        <v>318</v>
      </c>
      <c r="B16" s="431"/>
      <c r="C16" s="431"/>
      <c r="D16" s="431"/>
      <c r="E16" s="431"/>
      <c r="H16" s="432"/>
      <c r="I16" s="432"/>
      <c r="J16" s="432"/>
    </row>
    <row r="17" spans="1:9" customFormat="1" ht="15.75" customHeight="1" x14ac:dyDescent="0.25">
      <c r="A17" s="393" t="s">
        <v>183</v>
      </c>
      <c r="B17" s="394"/>
      <c r="C17" s="394"/>
      <c r="D17" s="394"/>
      <c r="E17" s="394"/>
      <c r="F17" s="394"/>
      <c r="G17" s="394"/>
      <c r="H17" s="394"/>
      <c r="I17" s="165"/>
    </row>
    <row r="18" spans="1:9" s="2" customFormat="1" ht="17.25" customHeight="1" x14ac:dyDescent="0.25">
      <c r="A18" s="395" t="s">
        <v>317</v>
      </c>
      <c r="B18" s="395"/>
      <c r="C18" s="395"/>
      <c r="D18" s="395"/>
      <c r="E18" s="395"/>
      <c r="F18" s="395"/>
      <c r="G18" s="395"/>
      <c r="H18" s="42"/>
      <c r="I18" s="42"/>
    </row>
    <row r="19" spans="1:9" ht="19.149999999999999" hidden="1" customHeight="1" x14ac:dyDescent="0.25">
      <c r="A19" s="42"/>
      <c r="B19" s="42"/>
      <c r="C19" s="42"/>
      <c r="D19" s="42"/>
      <c r="E19" s="42"/>
      <c r="F19" s="42"/>
      <c r="G19" s="42"/>
      <c r="H19" s="42"/>
      <c r="I19" s="42"/>
    </row>
    <row r="20" spans="1:9" s="15" customFormat="1" ht="16.5" customHeight="1" x14ac:dyDescent="0.25">
      <c r="B20" s="18"/>
      <c r="C20" s="18"/>
      <c r="D20" s="18"/>
      <c r="E20" s="18"/>
    </row>
    <row r="21" spans="1:9" s="15" customFormat="1" ht="11.25" customHeight="1" x14ac:dyDescent="0.25">
      <c r="B21" s="18"/>
      <c r="C21" s="18"/>
      <c r="D21" s="18"/>
      <c r="E21" s="18"/>
    </row>
    <row r="22" spans="1:9" ht="21" customHeight="1" x14ac:dyDescent="0.25">
      <c r="A22" s="391" t="s">
        <v>145</v>
      </c>
      <c r="B22" s="391"/>
      <c r="C22" s="391"/>
      <c r="D22" s="391"/>
      <c r="E22" s="376">
        <v>20</v>
      </c>
    </row>
    <row r="23" spans="1:9" ht="13.5" customHeight="1" x14ac:dyDescent="0.25"/>
  </sheetData>
  <mergeCells count="8">
    <mergeCell ref="A1:E1"/>
    <mergeCell ref="A2:B2"/>
    <mergeCell ref="A22:D22"/>
    <mergeCell ref="H3:J16"/>
    <mergeCell ref="A17:H17"/>
    <mergeCell ref="A18:G18"/>
    <mergeCell ref="A16:E16"/>
    <mergeCell ref="A15:E15"/>
  </mergeCells>
  <printOptions horizontalCentered="1"/>
  <pageMargins left="0.70866141732283505" right="0.70866141732283505" top="0.511811023622047" bottom="0.23622047244094499" header="0.31496062992126" footer="0.31496062992126"/>
  <pageSetup paperSize="9"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K27"/>
  <sheetViews>
    <sheetView rightToLeft="1" view="pageBreakPreview" zoomScale="120" zoomScaleNormal="130" zoomScaleSheetLayoutView="120" workbookViewId="0">
      <selection activeCell="C6" sqref="C6"/>
    </sheetView>
  </sheetViews>
  <sheetFormatPr defaultColWidth="9" defaultRowHeight="15" x14ac:dyDescent="0.25"/>
  <cols>
    <col min="1" max="1" width="14.5703125" customWidth="1"/>
    <col min="2" max="4" width="18.5703125" customWidth="1"/>
    <col min="5" max="5" width="17.140625" customWidth="1"/>
  </cols>
  <sheetData>
    <row r="1" spans="1:11" ht="37.9" customHeight="1" x14ac:dyDescent="0.25">
      <c r="A1" s="434" t="s">
        <v>348</v>
      </c>
      <c r="B1" s="435"/>
      <c r="C1" s="435"/>
      <c r="D1" s="435"/>
      <c r="E1" s="435"/>
    </row>
    <row r="2" spans="1:11" ht="19.899999999999999" customHeight="1" thickBot="1" x14ac:dyDescent="0.3">
      <c r="A2" s="58" t="s">
        <v>98</v>
      </c>
      <c r="B2" s="7"/>
      <c r="C2" s="7"/>
      <c r="D2" s="7"/>
      <c r="E2" s="7"/>
    </row>
    <row r="3" spans="1:11" ht="36.75" customHeight="1" thickTop="1" x14ac:dyDescent="0.25">
      <c r="A3" s="387" t="s">
        <v>0</v>
      </c>
      <c r="B3" s="389" t="s">
        <v>77</v>
      </c>
      <c r="C3" s="389"/>
      <c r="D3" s="389"/>
      <c r="E3" s="389"/>
    </row>
    <row r="4" spans="1:11" ht="38.25" customHeight="1" x14ac:dyDescent="0.25">
      <c r="A4" s="388"/>
      <c r="B4" s="53" t="s">
        <v>47</v>
      </c>
      <c r="C4" s="53" t="s">
        <v>48</v>
      </c>
      <c r="D4" s="53" t="s">
        <v>305</v>
      </c>
      <c r="E4" s="47" t="s">
        <v>106</v>
      </c>
      <c r="G4" s="162"/>
    </row>
    <row r="5" spans="1:11" ht="22.5" customHeight="1" x14ac:dyDescent="0.25">
      <c r="A5" s="140" t="s">
        <v>1</v>
      </c>
      <c r="B5" s="171">
        <v>1</v>
      </c>
      <c r="C5" s="171">
        <v>0</v>
      </c>
      <c r="D5" s="344">
        <v>32</v>
      </c>
      <c r="E5" s="171">
        <v>30</v>
      </c>
    </row>
    <row r="6" spans="1:11" ht="22.5" customHeight="1" x14ac:dyDescent="0.25">
      <c r="A6" s="110" t="s">
        <v>2</v>
      </c>
      <c r="B6" s="30">
        <v>2</v>
      </c>
      <c r="C6" s="30">
        <v>0</v>
      </c>
      <c r="D6" s="344">
        <v>12</v>
      </c>
      <c r="E6" s="186">
        <v>0</v>
      </c>
    </row>
    <row r="7" spans="1:11" ht="22.5" customHeight="1" x14ac:dyDescent="0.25">
      <c r="A7" s="110" t="s">
        <v>3</v>
      </c>
      <c r="B7" s="30">
        <v>0</v>
      </c>
      <c r="C7" s="30">
        <v>13</v>
      </c>
      <c r="D7" s="344">
        <v>20</v>
      </c>
      <c r="E7" s="186">
        <v>1</v>
      </c>
    </row>
    <row r="8" spans="1:11" ht="22.5" customHeight="1" x14ac:dyDescent="0.25">
      <c r="A8" s="110" t="s">
        <v>15</v>
      </c>
      <c r="B8" s="171">
        <v>0</v>
      </c>
      <c r="C8" s="171">
        <v>6</v>
      </c>
      <c r="D8" s="344">
        <v>23</v>
      </c>
      <c r="E8" s="171">
        <v>0</v>
      </c>
      <c r="F8" t="s">
        <v>112</v>
      </c>
    </row>
    <row r="9" spans="1:11" ht="22.5" customHeight="1" x14ac:dyDescent="0.25">
      <c r="A9" s="110" t="s">
        <v>23</v>
      </c>
      <c r="B9" s="30">
        <v>14</v>
      </c>
      <c r="C9" s="30">
        <v>15</v>
      </c>
      <c r="D9" s="344">
        <v>3</v>
      </c>
      <c r="E9" s="186">
        <v>15</v>
      </c>
    </row>
    <row r="10" spans="1:11" ht="22.5" customHeight="1" x14ac:dyDescent="0.25">
      <c r="A10" s="142" t="s">
        <v>24</v>
      </c>
      <c r="B10" s="40">
        <v>0</v>
      </c>
      <c r="C10" s="40">
        <v>4</v>
      </c>
      <c r="D10" s="215">
        <v>1</v>
      </c>
      <c r="E10" s="210">
        <v>16</v>
      </c>
      <c r="G10" s="2"/>
      <c r="K10" s="2"/>
    </row>
    <row r="11" spans="1:11" ht="22.5" customHeight="1" x14ac:dyDescent="0.25">
      <c r="A11" s="110" t="s">
        <v>4</v>
      </c>
      <c r="B11" s="30">
        <v>0</v>
      </c>
      <c r="C11" s="30">
        <v>5</v>
      </c>
      <c r="D11" s="218">
        <v>7</v>
      </c>
      <c r="E11" s="186">
        <v>0</v>
      </c>
    </row>
    <row r="12" spans="1:11" ht="22.5" customHeight="1" x14ac:dyDescent="0.25">
      <c r="A12" s="110" t="s">
        <v>5</v>
      </c>
      <c r="B12" s="30">
        <v>1</v>
      </c>
      <c r="C12" s="30">
        <v>5</v>
      </c>
      <c r="D12" s="344">
        <v>5</v>
      </c>
      <c r="E12" s="30">
        <v>0</v>
      </c>
    </row>
    <row r="13" spans="1:11" ht="22.5" customHeight="1" x14ac:dyDescent="0.25">
      <c r="A13" s="110" t="s">
        <v>6</v>
      </c>
      <c r="B13" s="173">
        <v>0</v>
      </c>
      <c r="C13" s="173">
        <v>0</v>
      </c>
      <c r="D13" s="344">
        <v>14</v>
      </c>
      <c r="E13" s="208">
        <v>0</v>
      </c>
      <c r="F13" s="2"/>
    </row>
    <row r="14" spans="1:11" ht="22.5" customHeight="1" x14ac:dyDescent="0.25">
      <c r="A14" s="110" t="s">
        <v>22</v>
      </c>
      <c r="B14" s="30">
        <v>0</v>
      </c>
      <c r="C14" s="30">
        <v>19</v>
      </c>
      <c r="D14" s="344">
        <v>17</v>
      </c>
      <c r="E14" s="30">
        <v>0</v>
      </c>
      <c r="H14" s="64"/>
    </row>
    <row r="15" spans="1:11" ht="22.5" customHeight="1" x14ac:dyDescent="0.25">
      <c r="A15" s="110" t="s">
        <v>8</v>
      </c>
      <c r="B15" s="30">
        <v>5</v>
      </c>
      <c r="C15" s="30">
        <v>2</v>
      </c>
      <c r="D15" s="344">
        <v>3</v>
      </c>
      <c r="E15" s="186">
        <v>0</v>
      </c>
      <c r="F15" s="436"/>
      <c r="G15" s="436"/>
    </row>
    <row r="16" spans="1:11" ht="22.5" customHeight="1" x14ac:dyDescent="0.25">
      <c r="A16" s="110" t="s">
        <v>9</v>
      </c>
      <c r="B16" s="30">
        <v>0</v>
      </c>
      <c r="C16" s="30">
        <v>14</v>
      </c>
      <c r="D16" s="344">
        <v>12</v>
      </c>
      <c r="E16" s="186">
        <v>0</v>
      </c>
      <c r="F16" s="2"/>
    </row>
    <row r="17" spans="1:8" ht="22.5" customHeight="1" x14ac:dyDescent="0.25">
      <c r="A17" s="110" t="s">
        <v>10</v>
      </c>
      <c r="B17" s="173">
        <v>0</v>
      </c>
      <c r="C17" s="173">
        <v>0</v>
      </c>
      <c r="D17" s="344">
        <v>12</v>
      </c>
      <c r="E17" s="208">
        <v>0</v>
      </c>
      <c r="F17" s="2"/>
    </row>
    <row r="18" spans="1:8" ht="22.5" customHeight="1" x14ac:dyDescent="0.25">
      <c r="A18" s="110" t="s">
        <v>11</v>
      </c>
      <c r="B18" s="30">
        <v>0</v>
      </c>
      <c r="C18" s="30">
        <v>0</v>
      </c>
      <c r="D18" s="344">
        <v>17</v>
      </c>
      <c r="E18" s="186">
        <v>0</v>
      </c>
    </row>
    <row r="19" spans="1:8" ht="22.5" customHeight="1" x14ac:dyDescent="0.25">
      <c r="A19" s="110" t="s">
        <v>12</v>
      </c>
      <c r="B19" s="30">
        <v>1</v>
      </c>
      <c r="C19" s="30">
        <v>2</v>
      </c>
      <c r="D19" s="344">
        <v>16</v>
      </c>
      <c r="E19" s="186">
        <v>10</v>
      </c>
    </row>
    <row r="20" spans="1:8" ht="22.5" customHeight="1" thickBot="1" x14ac:dyDescent="0.3">
      <c r="A20" s="142" t="s">
        <v>13</v>
      </c>
      <c r="B20" s="40">
        <v>6</v>
      </c>
      <c r="C20" s="30">
        <v>1</v>
      </c>
      <c r="D20" s="344">
        <v>18</v>
      </c>
      <c r="E20" s="210">
        <v>0</v>
      </c>
    </row>
    <row r="21" spans="1:8" ht="28.5" customHeight="1" thickTop="1" thickBot="1" x14ac:dyDescent="0.3">
      <c r="A21" s="48" t="s">
        <v>53</v>
      </c>
      <c r="B21" s="49">
        <f>SUM(B5:B20)</f>
        <v>30</v>
      </c>
      <c r="C21" s="49">
        <f>SUM(C5:C20)</f>
        <v>86</v>
      </c>
      <c r="D21" s="49">
        <f>SUM(D5:D20)</f>
        <v>212</v>
      </c>
      <c r="E21" s="54">
        <f>SUM(E5:E20)</f>
        <v>72</v>
      </c>
    </row>
    <row r="22" spans="1:8" ht="5.25" customHeight="1" thickTop="1" x14ac:dyDescent="0.25">
      <c r="A22" s="149"/>
      <c r="B22" s="64"/>
      <c r="C22" s="215"/>
      <c r="D22" s="215"/>
      <c r="E22" s="215"/>
    </row>
    <row r="23" spans="1:8" ht="16.899999999999999" customHeight="1" x14ac:dyDescent="0.25">
      <c r="A23" s="393" t="s">
        <v>183</v>
      </c>
      <c r="B23" s="394"/>
      <c r="C23" s="394"/>
      <c r="D23" s="394"/>
      <c r="E23" s="394"/>
      <c r="F23" s="394"/>
      <c r="G23" s="394"/>
      <c r="H23" s="165"/>
    </row>
    <row r="24" spans="1:8" s="2" customFormat="1" ht="2.4500000000000002" hidden="1" customHeight="1" x14ac:dyDescent="0.25">
      <c r="A24" s="42"/>
      <c r="B24" s="42"/>
      <c r="C24" s="42"/>
      <c r="D24" s="42"/>
      <c r="E24" s="42"/>
      <c r="F24" s="42"/>
      <c r="G24" s="42"/>
      <c r="H24" s="42"/>
    </row>
    <row r="25" spans="1:8" s="2" customFormat="1" ht="22.15" customHeight="1" x14ac:dyDescent="0.25">
      <c r="A25" s="395" t="s">
        <v>276</v>
      </c>
      <c r="B25" s="395"/>
      <c r="C25" s="395"/>
      <c r="D25" s="395"/>
      <c r="E25" s="395"/>
      <c r="F25" s="395"/>
      <c r="G25" s="42"/>
      <c r="H25" s="42"/>
    </row>
    <row r="26" spans="1:8" ht="16.899999999999999" customHeight="1" x14ac:dyDescent="0.25">
      <c r="A26" s="42"/>
      <c r="B26" s="42"/>
      <c r="C26" s="42"/>
      <c r="D26" s="42"/>
      <c r="E26" s="42"/>
      <c r="F26" s="42"/>
    </row>
    <row r="27" spans="1:8" ht="16.899999999999999" customHeight="1" x14ac:dyDescent="0.25">
      <c r="A27" s="391" t="s">
        <v>145</v>
      </c>
      <c r="B27" s="391"/>
      <c r="C27" s="391"/>
      <c r="D27" s="41"/>
      <c r="E27" s="377">
        <v>21</v>
      </c>
    </row>
  </sheetData>
  <mergeCells count="7">
    <mergeCell ref="A25:F25"/>
    <mergeCell ref="A27:C27"/>
    <mergeCell ref="A1:E1"/>
    <mergeCell ref="A3:A4"/>
    <mergeCell ref="B3:E3"/>
    <mergeCell ref="F15:G15"/>
    <mergeCell ref="A23:G23"/>
  </mergeCells>
  <printOptions horizontalCentered="1" verticalCentered="1"/>
  <pageMargins left="0.511811023622047" right="0.511811023622047" top="0.59055118100000004" bottom="0.196850393700787" header="0.31496062992126" footer="0.31496062992126"/>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19</vt:i4>
      </vt:variant>
      <vt:variant>
        <vt:lpstr>النطاقات المسماة</vt:lpstr>
      </vt:variant>
      <vt:variant>
        <vt:i4>19</vt:i4>
      </vt:variant>
    </vt:vector>
  </HeadingPairs>
  <TitlesOfParts>
    <vt:vector size="38"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17</vt:lpstr>
      <vt:lpstr>18..</vt:lpstr>
      <vt:lpstr>'1..'!Print_Area</vt:lpstr>
      <vt:lpstr>'10..'!Print_Area</vt:lpstr>
      <vt:lpstr>'11..'!Print_Area</vt:lpstr>
      <vt:lpstr>'12..'!Print_Area</vt:lpstr>
      <vt:lpstr>'13..'!Print_Area</vt:lpstr>
      <vt:lpstr>'14..'!Print_Area</vt:lpstr>
      <vt:lpstr>'15..'!Print_Area</vt:lpstr>
      <vt:lpstr>'16..'!Print_Area</vt:lpstr>
      <vt:lpstr>'17'!Print_Area</vt:lpstr>
      <vt:lpstr>'17..'!Print_Area</vt:lpstr>
      <vt:lpstr>'18..'!Print_Area</vt:lpstr>
      <vt:lpstr>'2..'!Print_Area</vt:lpstr>
      <vt:lpstr>'3..'!Print_Area</vt:lpstr>
      <vt:lpstr>'4..'!Print_Area</vt:lpstr>
      <vt:lpstr>'5..'!Print_Area</vt:lpstr>
      <vt:lpstr>'6..'!Print_Area</vt:lpstr>
      <vt:lpstr>'7..'!Print_Area</vt:lpstr>
      <vt:lpstr>'8..'!Print_Area</vt:lpstr>
      <vt:lpstr>'9..'!Print_Area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gigabyte</dc:creator>
  <cp:lastModifiedBy>hp</cp:lastModifiedBy>
  <cp:lastPrinted>2025-09-29T07:10:05Z</cp:lastPrinted>
  <dcterms:created xsi:type="dcterms:W3CDTF">2012-02-17T04:49:09Z</dcterms:created>
  <dcterms:modified xsi:type="dcterms:W3CDTF">2025-10-28T06:42:41Z</dcterms:modified>
</cp:coreProperties>
</file>